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uk\userhome\cernohorskav\My Documents\"/>
    </mc:Choice>
  </mc:AlternateContent>
  <xr:revisionPtr revIDLastSave="0" documentId="8_{28D3FA8C-29FB-447C-8BBD-9C69988633E7}" xr6:coauthVersionLast="36" xr6:coauthVersionMax="36" xr10:uidLastSave="{00000000-0000-0000-0000-000000000000}"/>
  <bookViews>
    <workbookView xWindow="0" yWindow="0" windowWidth="28800" windowHeight="12375" activeTab="2" xr2:uid="{00000000-000D-0000-FFFF-FFFF00000000}"/>
  </bookViews>
  <sheets>
    <sheet name="Přehled do 250 tis. Kč" sheetId="1" r:id="rId1"/>
    <sheet name="Přehled nad 250 tis. Kč" sheetId="2" r:id="rId2"/>
    <sheet name="Přehled" sheetId="3" r:id="rId3"/>
  </sheets>
  <definedNames>
    <definedName name="_xlnm.Print_Area" localSheetId="2">Přehled!$A$2:$V$42</definedName>
  </definedNames>
  <calcPr calcId="191029"/>
</workbook>
</file>

<file path=xl/calcChain.xml><?xml version="1.0" encoding="utf-8"?>
<calcChain xmlns="http://schemas.openxmlformats.org/spreadsheetml/2006/main">
  <c r="G42" i="3" l="1"/>
  <c r="G32" i="3"/>
  <c r="G30" i="3"/>
  <c r="G24" i="3"/>
  <c r="G20" i="3"/>
  <c r="G13" i="3"/>
  <c r="G12" i="3"/>
  <c r="G5" i="3"/>
  <c r="J31" i="3" l="1"/>
  <c r="I6" i="3"/>
  <c r="I8" i="3"/>
  <c r="I10" i="3"/>
  <c r="I11" i="3"/>
  <c r="I15" i="3"/>
  <c r="I25" i="3"/>
  <c r="I34" i="3"/>
  <c r="I35" i="3"/>
  <c r="I36" i="3" s="1"/>
  <c r="I37" i="3" s="1"/>
  <c r="I38" i="3" s="1"/>
  <c r="I41" i="3"/>
  <c r="J6" i="3" l="1"/>
  <c r="J23" i="3"/>
  <c r="J5" i="3"/>
  <c r="F6" i="3"/>
  <c r="F7" i="3" s="1"/>
  <c r="T5" i="3"/>
  <c r="S6" i="3"/>
  <c r="S7" i="3" s="1"/>
  <c r="P6" i="3"/>
  <c r="P7" i="3" s="1"/>
  <c r="Q5" i="3"/>
  <c r="N5" i="3"/>
  <c r="M6" i="3"/>
  <c r="N6" i="3" s="1"/>
  <c r="D42" i="3"/>
  <c r="U5" i="3" l="1"/>
  <c r="V5" i="3"/>
  <c r="G6" i="3"/>
  <c r="F8" i="3"/>
  <c r="G7" i="3"/>
  <c r="T6" i="3"/>
  <c r="P8" i="3"/>
  <c r="Q7" i="3"/>
  <c r="S8" i="3"/>
  <c r="T8" i="3" s="1"/>
  <c r="T7" i="3"/>
  <c r="Q6" i="3"/>
  <c r="M7" i="3"/>
  <c r="U6" i="3" l="1"/>
  <c r="V6" i="3" s="1"/>
  <c r="S9" i="3"/>
  <c r="J7" i="3"/>
  <c r="F9" i="3"/>
  <c r="G8" i="3"/>
  <c r="N7" i="3"/>
  <c r="M8" i="3"/>
  <c r="P9" i="3"/>
  <c r="Q8" i="3"/>
  <c r="T9" i="3"/>
  <c r="S10" i="3"/>
  <c r="U7" i="3" l="1"/>
  <c r="V7" i="3" s="1"/>
  <c r="J8" i="3"/>
  <c r="V8" i="3" s="1"/>
  <c r="F10" i="3"/>
  <c r="G9" i="3"/>
  <c r="P10" i="3"/>
  <c r="Q9" i="3"/>
  <c r="N8" i="3"/>
  <c r="U8" i="3" s="1"/>
  <c r="M9" i="3"/>
  <c r="T10" i="3"/>
  <c r="S11" i="3"/>
  <c r="J9" i="3" l="1"/>
  <c r="V9" i="3" s="1"/>
  <c r="F11" i="3"/>
  <c r="G10" i="3"/>
  <c r="N9" i="3"/>
  <c r="U9" i="3" s="1"/>
  <c r="M10" i="3"/>
  <c r="P11" i="3"/>
  <c r="Q10" i="3"/>
  <c r="T11" i="3"/>
  <c r="S12" i="3"/>
  <c r="J10" i="3" l="1"/>
  <c r="V10" i="3" s="1"/>
  <c r="F12" i="3"/>
  <c r="G11" i="3"/>
  <c r="P12" i="3"/>
  <c r="Q11" i="3"/>
  <c r="N10" i="3"/>
  <c r="U10" i="3" s="1"/>
  <c r="M11" i="3"/>
  <c r="T12" i="3"/>
  <c r="S13" i="3"/>
  <c r="J11" i="3" l="1"/>
  <c r="V11" i="3" s="1"/>
  <c r="F13" i="3"/>
  <c r="N11" i="3"/>
  <c r="U11" i="3" s="1"/>
  <c r="M12" i="3"/>
  <c r="P13" i="3"/>
  <c r="Q12" i="3"/>
  <c r="T13" i="3"/>
  <c r="S14" i="3"/>
  <c r="J12" i="3" l="1"/>
  <c r="F14" i="3"/>
  <c r="P14" i="3"/>
  <c r="Q13" i="3"/>
  <c r="M13" i="3"/>
  <c r="N12" i="3"/>
  <c r="U12" i="3" s="1"/>
  <c r="S15" i="3"/>
  <c r="T14" i="3"/>
  <c r="V12" i="3" l="1"/>
  <c r="J13" i="3"/>
  <c r="V13" i="3" s="1"/>
  <c r="G14" i="3"/>
  <c r="F15" i="3"/>
  <c r="M14" i="3"/>
  <c r="N13" i="3"/>
  <c r="U13" i="3" s="1"/>
  <c r="P15" i="3"/>
  <c r="Q14" i="3"/>
  <c r="S16" i="3"/>
  <c r="T15" i="3"/>
  <c r="J14" i="3" l="1"/>
  <c r="V14" i="3" s="1"/>
  <c r="G15" i="3"/>
  <c r="F16" i="3"/>
  <c r="Q15" i="3"/>
  <c r="P16" i="3"/>
  <c r="M15" i="3"/>
  <c r="N14" i="3"/>
  <c r="U14" i="3" s="1"/>
  <c r="S17" i="3"/>
  <c r="T16" i="3"/>
  <c r="J15" i="3" l="1"/>
  <c r="G16" i="3"/>
  <c r="F17" i="3"/>
  <c r="M16" i="3"/>
  <c r="N15" i="3"/>
  <c r="U15" i="3" s="1"/>
  <c r="V15" i="3" s="1"/>
  <c r="P17" i="3"/>
  <c r="Q16" i="3"/>
  <c r="S18" i="3"/>
  <c r="T17" i="3"/>
  <c r="J16" i="3" l="1"/>
  <c r="G17" i="3"/>
  <c r="F18" i="3"/>
  <c r="P18" i="3"/>
  <c r="Q17" i="3"/>
  <c r="M17" i="3"/>
  <c r="N16" i="3"/>
  <c r="U16" i="3" s="1"/>
  <c r="V16" i="3" s="1"/>
  <c r="S19" i="3"/>
  <c r="T18" i="3"/>
  <c r="J17" i="3" l="1"/>
  <c r="G18" i="3"/>
  <c r="F19" i="3"/>
  <c r="M18" i="3"/>
  <c r="N17" i="3"/>
  <c r="U17" i="3" s="1"/>
  <c r="V17" i="3" s="1"/>
  <c r="P19" i="3"/>
  <c r="Q18" i="3"/>
  <c r="S20" i="3"/>
  <c r="T19" i="3"/>
  <c r="J18" i="3" l="1"/>
  <c r="V18" i="3" s="1"/>
  <c r="G19" i="3"/>
  <c r="F20" i="3"/>
  <c r="P20" i="3"/>
  <c r="Q19" i="3"/>
  <c r="M19" i="3"/>
  <c r="N18" i="3"/>
  <c r="U18" i="3" s="1"/>
  <c r="S21" i="3"/>
  <c r="T20" i="3"/>
  <c r="J19" i="3" l="1"/>
  <c r="F21" i="3"/>
  <c r="M20" i="3"/>
  <c r="N19" i="3"/>
  <c r="U19" i="3" s="1"/>
  <c r="V19" i="3" s="1"/>
  <c r="P21" i="3"/>
  <c r="Q20" i="3"/>
  <c r="T21" i="3"/>
  <c r="S22" i="3"/>
  <c r="J20" i="3" l="1"/>
  <c r="V20" i="3" s="1"/>
  <c r="F22" i="3"/>
  <c r="G21" i="3"/>
  <c r="Q21" i="3"/>
  <c r="P22" i="3"/>
  <c r="M21" i="3"/>
  <c r="N20" i="3"/>
  <c r="U20" i="3" s="1"/>
  <c r="T22" i="3"/>
  <c r="S23" i="3"/>
  <c r="J21" i="3" l="1"/>
  <c r="V21" i="3" s="1"/>
  <c r="F23" i="3"/>
  <c r="G22" i="3"/>
  <c r="M22" i="3"/>
  <c r="N21" i="3"/>
  <c r="U21" i="3" s="1"/>
  <c r="Q22" i="3"/>
  <c r="P23" i="3"/>
  <c r="T23" i="3"/>
  <c r="S24" i="3"/>
  <c r="J22" i="3" l="1"/>
  <c r="V22" i="3" s="1"/>
  <c r="F24" i="3"/>
  <c r="G23" i="3"/>
  <c r="Q23" i="3"/>
  <c r="P24" i="3"/>
  <c r="M23" i="3"/>
  <c r="N22" i="3"/>
  <c r="U22" i="3" s="1"/>
  <c r="T24" i="3"/>
  <c r="S25" i="3"/>
  <c r="F25" i="3" l="1"/>
  <c r="M24" i="3"/>
  <c r="N23" i="3"/>
  <c r="U23" i="3" s="1"/>
  <c r="V23" i="3" s="1"/>
  <c r="Q24" i="3"/>
  <c r="P25" i="3"/>
  <c r="T25" i="3"/>
  <c r="S26" i="3"/>
  <c r="J24" i="3" l="1"/>
  <c r="V24" i="3" s="1"/>
  <c r="F26" i="3"/>
  <c r="G25" i="3"/>
  <c r="P26" i="3"/>
  <c r="Q25" i="3"/>
  <c r="M25" i="3"/>
  <c r="N24" i="3"/>
  <c r="U24" i="3" s="1"/>
  <c r="T26" i="3"/>
  <c r="S27" i="3"/>
  <c r="J25" i="3" l="1"/>
  <c r="G26" i="3"/>
  <c r="F27" i="3"/>
  <c r="M26" i="3"/>
  <c r="N25" i="3"/>
  <c r="U25" i="3" s="1"/>
  <c r="V25" i="3" s="1"/>
  <c r="P27" i="3"/>
  <c r="Q26" i="3"/>
  <c r="T27" i="3"/>
  <c r="S28" i="3"/>
  <c r="J26" i="3" l="1"/>
  <c r="V26" i="3" s="1"/>
  <c r="G27" i="3"/>
  <c r="F28" i="3"/>
  <c r="P28" i="3"/>
  <c r="Q27" i="3"/>
  <c r="M27" i="3"/>
  <c r="N26" i="3"/>
  <c r="U26" i="3" s="1"/>
  <c r="S29" i="3"/>
  <c r="T28" i="3"/>
  <c r="J27" i="3" l="1"/>
  <c r="V27" i="3" s="1"/>
  <c r="G28" i="3"/>
  <c r="F29" i="3"/>
  <c r="M28" i="3"/>
  <c r="N27" i="3"/>
  <c r="U27" i="3" s="1"/>
  <c r="Q28" i="3"/>
  <c r="P29" i="3"/>
  <c r="S30" i="3"/>
  <c r="T29" i="3"/>
  <c r="J28" i="3" l="1"/>
  <c r="V28" i="3" s="1"/>
  <c r="G29" i="3"/>
  <c r="F30" i="3"/>
  <c r="Q29" i="3"/>
  <c r="P30" i="3"/>
  <c r="M29" i="3"/>
  <c r="N28" i="3"/>
  <c r="U28" i="3" s="1"/>
  <c r="S31" i="3"/>
  <c r="T30" i="3"/>
  <c r="J29" i="3" l="1"/>
  <c r="V29" i="3" s="1"/>
  <c r="F31" i="3"/>
  <c r="M30" i="3"/>
  <c r="N29" i="3"/>
  <c r="U29" i="3" s="1"/>
  <c r="Q30" i="3"/>
  <c r="P31" i="3"/>
  <c r="S32" i="3"/>
  <c r="T31" i="3"/>
  <c r="J30" i="3" l="1"/>
  <c r="V30" i="3" s="1"/>
  <c r="G31" i="3"/>
  <c r="F32" i="3"/>
  <c r="Q31" i="3"/>
  <c r="P32" i="3"/>
  <c r="M31" i="3"/>
  <c r="N30" i="3"/>
  <c r="U30" i="3" s="1"/>
  <c r="S33" i="3"/>
  <c r="T32" i="3"/>
  <c r="F33" i="3" l="1"/>
  <c r="M32" i="3"/>
  <c r="N31" i="3"/>
  <c r="U31" i="3" s="1"/>
  <c r="V31" i="3" s="1"/>
  <c r="Q32" i="3"/>
  <c r="P33" i="3"/>
  <c r="S34" i="3"/>
  <c r="T33" i="3"/>
  <c r="J32" i="3" l="1"/>
  <c r="V32" i="3" s="1"/>
  <c r="G33" i="3"/>
  <c r="F34" i="3"/>
  <c r="Q33" i="3"/>
  <c r="P34" i="3"/>
  <c r="M33" i="3"/>
  <c r="N32" i="3"/>
  <c r="U32" i="3" s="1"/>
  <c r="S35" i="3"/>
  <c r="T34" i="3"/>
  <c r="J33" i="3" l="1"/>
  <c r="F35" i="3"/>
  <c r="G34" i="3"/>
  <c r="M34" i="3"/>
  <c r="N33" i="3"/>
  <c r="U33" i="3" s="1"/>
  <c r="V33" i="3" s="1"/>
  <c r="Q34" i="3"/>
  <c r="P35" i="3"/>
  <c r="T35" i="3"/>
  <c r="S36" i="3"/>
  <c r="J34" i="3" l="1"/>
  <c r="V34" i="3" s="1"/>
  <c r="F36" i="3"/>
  <c r="G35" i="3"/>
  <c r="P36" i="3"/>
  <c r="Q35" i="3"/>
  <c r="M35" i="3"/>
  <c r="N34" i="3"/>
  <c r="U34" i="3" s="1"/>
  <c r="T36" i="3"/>
  <c r="S37" i="3"/>
  <c r="J35" i="3" l="1"/>
  <c r="V35" i="3" s="1"/>
  <c r="F37" i="3"/>
  <c r="G36" i="3"/>
  <c r="M36" i="3"/>
  <c r="N35" i="3"/>
  <c r="U35" i="3" s="1"/>
  <c r="P37" i="3"/>
  <c r="Q36" i="3"/>
  <c r="T37" i="3"/>
  <c r="S38" i="3"/>
  <c r="J36" i="3" l="1"/>
  <c r="V36" i="3" s="1"/>
  <c r="F38" i="3"/>
  <c r="G37" i="3"/>
  <c r="M37" i="3"/>
  <c r="N36" i="3"/>
  <c r="U36" i="3" s="1"/>
  <c r="P38" i="3"/>
  <c r="Q37" i="3"/>
  <c r="T38" i="3"/>
  <c r="S39" i="3"/>
  <c r="J37" i="3" l="1"/>
  <c r="V37" i="3" s="1"/>
  <c r="F39" i="3"/>
  <c r="G38" i="3"/>
  <c r="P39" i="3"/>
  <c r="Q38" i="3"/>
  <c r="M38" i="3"/>
  <c r="N37" i="3"/>
  <c r="U37" i="3" s="1"/>
  <c r="T39" i="3"/>
  <c r="S40" i="3"/>
  <c r="J38" i="3" l="1"/>
  <c r="V38" i="3" s="1"/>
  <c r="F40" i="3"/>
  <c r="G39" i="3"/>
  <c r="P40" i="3"/>
  <c r="Q39" i="3"/>
  <c r="M39" i="3"/>
  <c r="N38" i="3"/>
  <c r="U38" i="3" s="1"/>
  <c r="T40" i="3"/>
  <c r="S41" i="3"/>
  <c r="T41" i="3" s="1"/>
  <c r="T42" i="3" l="1"/>
  <c r="J39" i="3"/>
  <c r="V39" i="3" s="1"/>
  <c r="G40" i="3"/>
  <c r="F41" i="3"/>
  <c r="G41" i="3" s="1"/>
  <c r="M40" i="3"/>
  <c r="N39" i="3"/>
  <c r="U39" i="3" s="1"/>
  <c r="P41" i="3"/>
  <c r="Q41" i="3" s="1"/>
  <c r="Q42" i="3" s="1"/>
  <c r="Q40" i="3"/>
  <c r="J40" i="3" l="1"/>
  <c r="V40" i="3" s="1"/>
  <c r="J41" i="3"/>
  <c r="J42" i="3" s="1"/>
  <c r="M41" i="3"/>
  <c r="N41" i="3" s="1"/>
  <c r="N40" i="3"/>
  <c r="U40" i="3" s="1"/>
  <c r="U41" i="3" l="1"/>
  <c r="N42" i="3"/>
  <c r="U42" i="3" l="1"/>
  <c r="V42" i="3" s="1"/>
  <c r="V41" i="3"/>
</calcChain>
</file>

<file path=xl/sharedStrings.xml><?xml version="1.0" encoding="utf-8"?>
<sst xmlns="http://schemas.openxmlformats.org/spreadsheetml/2006/main" count="325" uniqueCount="91">
  <si>
    <t>Přehled navržených sportovních dotací na rok 2025 - do 250 tis. Kč</t>
  </si>
  <si>
    <t>Číslo</t>
  </si>
  <si>
    <t>Subjekt</t>
  </si>
  <si>
    <t>Název</t>
  </si>
  <si>
    <t>Požadovaná částka [Kč]</t>
  </si>
  <si>
    <t>Doprava - Požadovaná částka</t>
  </si>
  <si>
    <t>Akce - Požadovaná částka</t>
  </si>
  <si>
    <t>Počet dětí</t>
  </si>
  <si>
    <t>Počet dětí - Výkonnostní sport - celorepubliková úroveň</t>
  </si>
  <si>
    <t>Počet dětí - Výkonnostní sport - Krajská úroveň</t>
  </si>
  <si>
    <t>Počet dětí - Zájmový sport</t>
  </si>
  <si>
    <t>Příspěvek na dítě - Výkonnostní sport - celorepubliková úroveň</t>
  </si>
  <si>
    <t>Příspěvek na dítě - Výkonnostní sport - Krajská úroveň</t>
  </si>
  <si>
    <t>Příspěvek na dítě - Zájmový sport</t>
  </si>
  <si>
    <t>TC Chrudim z.s.</t>
  </si>
  <si>
    <t>tenis</t>
  </si>
  <si>
    <t/>
  </si>
  <si>
    <t>Horolezecký oddíl Škrovád, z. s.</t>
  </si>
  <si>
    <t>lezení</t>
  </si>
  <si>
    <t>Taneční klub BESTA Chrudim z.s.</t>
  </si>
  <si>
    <t>taneční sport</t>
  </si>
  <si>
    <t>ÚAMK ZEJAX MOTOKLUB CHRUDIM</t>
  </si>
  <si>
    <t>motokros</t>
  </si>
  <si>
    <t>SH ČMS - Sbor dobrovolných hasičů Markovice</t>
  </si>
  <si>
    <t>Požární sport</t>
  </si>
  <si>
    <t>Shotokan Karate Chrudim - spolek</t>
  </si>
  <si>
    <t>karate</t>
  </si>
  <si>
    <t>VODÁCKÝ SPOLEK KAČEŘI</t>
  </si>
  <si>
    <t>Vodní slalom a kajakcross</t>
  </si>
  <si>
    <t>MD dance studio Chrudim, z.s.</t>
  </si>
  <si>
    <t>Taneční sport</t>
  </si>
  <si>
    <t>Mama klub Chrudim z.s.</t>
  </si>
  <si>
    <t>Cvičení dětí a rodičů</t>
  </si>
  <si>
    <t>Atletika Chrudim, z.s.</t>
  </si>
  <si>
    <t>atletika</t>
  </si>
  <si>
    <t>Kraso Chrudim, z.s.</t>
  </si>
  <si>
    <t>Krasobruslení</t>
  </si>
  <si>
    <t>Bugei Kan Jiin - Kido Ryu, z.s.</t>
  </si>
  <si>
    <t>Aikijujutsu ("aikidžúdžutsu") - bojové umění</t>
  </si>
  <si>
    <t>SH ČMS - Sbor dobrovolných hasičů Chrudim</t>
  </si>
  <si>
    <t>hasiči</t>
  </si>
  <si>
    <t>Junák - český skaut, středisko Chrudim, z. s.</t>
  </si>
  <si>
    <t xml:space="preserve">Všeobecná sportovní průprava </t>
  </si>
  <si>
    <t>SH ČMS - Sbor dobrovolných hasičů Medlešice</t>
  </si>
  <si>
    <t>Spolek BC Chrudim</t>
  </si>
  <si>
    <t>Box, kick box, MMA, Thai box</t>
  </si>
  <si>
    <t>Spolek rodičů a přátel DDM Chrudim</t>
  </si>
  <si>
    <t>plavání</t>
  </si>
  <si>
    <t>Asociace školních sportovních klubů České republiky, z.s.</t>
  </si>
  <si>
    <t>Volejbaloý turnaj tříd na GJR Chrudim</t>
  </si>
  <si>
    <t>FK Chrudim, z.s.</t>
  </si>
  <si>
    <t>Futsal</t>
  </si>
  <si>
    <t>Vodní záchranná služba ČČK Chrudim, pobočný spolek</t>
  </si>
  <si>
    <t>Vodní záchranná služba</t>
  </si>
  <si>
    <t>Zálesák - středisko Chrudim TÁBORNÍCI, pobočný spolek</t>
  </si>
  <si>
    <t>Orientační sporty</t>
  </si>
  <si>
    <t>Klub českých turistů, odbor Chrudim II</t>
  </si>
  <si>
    <t>Turisrika</t>
  </si>
  <si>
    <t>TJ Chrudim, z.s.</t>
  </si>
  <si>
    <t>TJ ŠO Chrudim</t>
  </si>
  <si>
    <t>Celkem</t>
  </si>
  <si>
    <t>Přehled navržených sportovních dotací na rok 2025 - nad 250 tis. Kč</t>
  </si>
  <si>
    <t>Hokejový club Chrudim, z.s.</t>
  </si>
  <si>
    <t>Lední hokej</t>
  </si>
  <si>
    <t>Městský fotbalový klub Chrudim, z.s.</t>
  </si>
  <si>
    <t>fotbal</t>
  </si>
  <si>
    <t>Tělocvičná jednota Sokol Chrudim</t>
  </si>
  <si>
    <t>Moderní gymnastika</t>
  </si>
  <si>
    <t>Stolní tenis</t>
  </si>
  <si>
    <t>Basketbal</t>
  </si>
  <si>
    <t>MTB - cyklistika</t>
  </si>
  <si>
    <t>Sportovní gymnastika</t>
  </si>
  <si>
    <t>Aerobic</t>
  </si>
  <si>
    <t>Házená</t>
  </si>
  <si>
    <t>Volejbal</t>
  </si>
  <si>
    <t>Mažoretky</t>
  </si>
  <si>
    <t>Sokolská všestrannost</t>
  </si>
  <si>
    <t>Florbal</t>
  </si>
  <si>
    <t xml:space="preserve">Doprava - doporučená částka </t>
  </si>
  <si>
    <t>Akce - doporučená částka</t>
  </si>
  <si>
    <t>Požadovaná částka - doprava + akce [Kč]</t>
  </si>
  <si>
    <r>
      <t>Příspěvek na dítě celkem</t>
    </r>
    <r>
      <rPr>
        <sz val="10"/>
        <rFont val="Arial"/>
        <family val="2"/>
        <charset val="238"/>
      </rPr>
      <t xml:space="preserve"> (sl. 12+15+18)</t>
    </r>
  </si>
  <si>
    <r>
      <t>Přidělená dotace celkem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(sl. 6+8+12+15+18)</t>
    </r>
  </si>
  <si>
    <t xml:space="preserve">Počet dětí </t>
  </si>
  <si>
    <t xml:space="preserve">Přidělená částka na dítě (Kč) </t>
  </si>
  <si>
    <t>Přidělená částka na děti (počet dětí x Kč) (sl. 10x11)</t>
  </si>
  <si>
    <t>Přidělená částka na děti (počet dětí x Kč) (sl. 13x14)</t>
  </si>
  <si>
    <t>Zájmový sport</t>
  </si>
  <si>
    <r>
      <rPr>
        <sz val="11"/>
        <rFont val="Arial"/>
        <family val="2"/>
        <charset val="238"/>
      </rPr>
      <t xml:space="preserve">Výkonnostní sport                </t>
    </r>
    <r>
      <rPr>
        <sz val="11"/>
        <color rgb="FFFF0000"/>
        <rFont val="Arial"/>
        <family val="2"/>
        <charset val="238"/>
      </rPr>
      <t>celorepubliková úroveň</t>
    </r>
  </si>
  <si>
    <r>
      <rPr>
        <sz val="11"/>
        <rFont val="Arial"/>
        <family val="2"/>
        <charset val="238"/>
      </rPr>
      <t xml:space="preserve">Výkonnostní sport                   </t>
    </r>
    <r>
      <rPr>
        <sz val="11"/>
        <color rgb="FF00B050"/>
        <rFont val="Arial"/>
        <family val="2"/>
        <charset val="238"/>
      </rPr>
      <t>krajská úroveň</t>
    </r>
  </si>
  <si>
    <t>Přehled navržených sportovních dotací na rok 2025 - k rozdělení 3.200.000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</si>
</sst>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\ ###\ ###\ ###\ ##0.00\ [$Kč-405];\-#\ ###\ ###\ ###\ ##0.00\ [$Kč-405]"/>
    <numFmt numFmtId="165" formatCode="#,##0.00\ &quot;Kč&quot;"/>
  </numFmts>
  <fonts count="1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left" vertical="center"/>
    </xf>
    <xf numFmtId="164" fontId="0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0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165" fontId="0" fillId="0" borderId="0" xfId="0" applyNumberFormat="1"/>
    <xf numFmtId="164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1" xfId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left" vertical="center"/>
    </xf>
    <xf numFmtId="0" fontId="5" fillId="0" borderId="0" xfId="0" applyFont="1"/>
    <xf numFmtId="9" fontId="0" fillId="0" borderId="0" xfId="3" applyFont="1"/>
    <xf numFmtId="9" fontId="0" fillId="0" borderId="1" xfId="3" applyFont="1" applyBorder="1"/>
    <xf numFmtId="9" fontId="0" fillId="0" borderId="1" xfId="3" applyFont="1" applyBorder="1" applyAlignment="1">
      <alignment vertical="center"/>
    </xf>
    <xf numFmtId="9" fontId="3" fillId="0" borderId="1" xfId="3" applyFont="1" applyBorder="1" applyAlignment="1">
      <alignment vertical="center"/>
    </xf>
    <xf numFmtId="165" fontId="0" fillId="0" borderId="0" xfId="3" applyNumberFormat="1" applyFont="1"/>
    <xf numFmtId="165" fontId="7" fillId="0" borderId="0" xfId="0" applyNumberFormat="1" applyFont="1"/>
    <xf numFmtId="44" fontId="0" fillId="0" borderId="0" xfId="2" applyFont="1"/>
    <xf numFmtId="9" fontId="0" fillId="2" borderId="1" xfId="3" applyFont="1" applyFill="1" applyBorder="1" applyAlignment="1">
      <alignment vertical="center"/>
    </xf>
    <xf numFmtId="0" fontId="0" fillId="0" borderId="1" xfId="1" applyFont="1" applyFill="1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vertical="center"/>
    </xf>
    <xf numFmtId="9" fontId="0" fillId="0" borderId="1" xfId="3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44" fontId="0" fillId="0" borderId="0" xfId="0" applyNumberFormat="1" applyFill="1"/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165" fontId="0" fillId="0" borderId="4" xfId="1" applyNumberFormat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 wrapText="1"/>
    </xf>
    <xf numFmtId="9" fontId="5" fillId="0" borderId="2" xfId="3" applyFont="1" applyBorder="1" applyAlignment="1">
      <alignment horizontal="center" vertical="center" wrapText="1"/>
    </xf>
    <xf numFmtId="9" fontId="5" fillId="0" borderId="3" xfId="3" applyFont="1" applyBorder="1" applyAlignment="1">
      <alignment horizontal="center" vertical="center" wrapText="1"/>
    </xf>
    <xf numFmtId="9" fontId="5" fillId="0" borderId="4" xfId="3" applyFont="1" applyBorder="1" applyAlignment="1">
      <alignment horizontal="center" vertical="center" wrapText="1"/>
    </xf>
  </cellXfs>
  <cellStyles count="4">
    <cellStyle name="Měna" xfId="2" builtinId="4"/>
    <cellStyle name="Normal" xfId="1" xr:uid="{00000000-0005-0000-0000-000000000000}"/>
    <cellStyle name="Normální" xfId="0" builtinId="0"/>
    <cellStyle name="Procent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WhiteSpace="0" workbookViewId="0"/>
  </sheetViews>
  <sheetFormatPr defaultRowHeight="14.25" x14ac:dyDescent="0.2"/>
  <cols>
    <col min="1" max="1" width="30" bestFit="1" customWidth="1"/>
    <col min="2" max="2" width="66" bestFit="1" customWidth="1"/>
    <col min="3" max="3" width="51.75" bestFit="1" customWidth="1"/>
    <col min="4" max="13" width="30" bestFit="1" customWidth="1"/>
  </cols>
  <sheetData>
    <row r="1" spans="1:13" x14ac:dyDescent="0.2">
      <c r="A1" t="s">
        <v>0</v>
      </c>
    </row>
    <row r="2" spans="1:13" ht="1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2">
      <c r="A3" s="4">
        <v>1735784257</v>
      </c>
      <c r="B3" s="4" t="s">
        <v>14</v>
      </c>
      <c r="C3" s="4" t="s">
        <v>15</v>
      </c>
      <c r="D3" s="5">
        <v>63000</v>
      </c>
      <c r="E3" s="5">
        <v>40000</v>
      </c>
      <c r="F3" s="5">
        <v>23000</v>
      </c>
      <c r="G3" s="3">
        <v>87</v>
      </c>
      <c r="H3" s="4">
        <v>16</v>
      </c>
      <c r="I3" s="4">
        <v>52</v>
      </c>
      <c r="J3" s="4">
        <v>19</v>
      </c>
      <c r="K3" s="5" t="s">
        <v>16</v>
      </c>
      <c r="L3" s="5" t="s">
        <v>16</v>
      </c>
      <c r="M3" s="5" t="s">
        <v>16</v>
      </c>
    </row>
    <row r="4" spans="1:13" x14ac:dyDescent="0.2">
      <c r="A4" s="4">
        <v>1735830737</v>
      </c>
      <c r="B4" s="4" t="s">
        <v>17</v>
      </c>
      <c r="C4" s="4" t="s">
        <v>18</v>
      </c>
      <c r="D4" s="5">
        <v>20000</v>
      </c>
      <c r="E4" s="5">
        <v>0</v>
      </c>
      <c r="F4" s="5">
        <v>20000</v>
      </c>
      <c r="G4" s="3">
        <v>11</v>
      </c>
      <c r="H4" s="4">
        <v>0</v>
      </c>
      <c r="I4" s="4">
        <v>0</v>
      </c>
      <c r="J4" s="4">
        <v>11</v>
      </c>
      <c r="K4" s="5" t="s">
        <v>16</v>
      </c>
      <c r="L4" s="5" t="s">
        <v>16</v>
      </c>
      <c r="M4" s="5" t="s">
        <v>16</v>
      </c>
    </row>
    <row r="5" spans="1:13" x14ac:dyDescent="0.2">
      <c r="A5" s="4">
        <v>1736060873</v>
      </c>
      <c r="B5" s="4" t="s">
        <v>19</v>
      </c>
      <c r="C5" s="4" t="s">
        <v>20</v>
      </c>
      <c r="D5" s="5">
        <v>245340</v>
      </c>
      <c r="E5" s="5">
        <v>245340</v>
      </c>
      <c r="F5" s="5">
        <v>0</v>
      </c>
      <c r="G5" s="3">
        <v>271</v>
      </c>
      <c r="H5" s="4">
        <v>82</v>
      </c>
      <c r="I5" s="4"/>
      <c r="J5" s="4">
        <v>189</v>
      </c>
      <c r="K5" s="5" t="s">
        <v>16</v>
      </c>
      <c r="L5" s="5" t="s">
        <v>16</v>
      </c>
      <c r="M5" s="5" t="s">
        <v>16</v>
      </c>
    </row>
    <row r="6" spans="1:13" x14ac:dyDescent="0.2">
      <c r="A6" s="4">
        <v>1736112352</v>
      </c>
      <c r="B6" s="4" t="s">
        <v>21</v>
      </c>
      <c r="C6" s="4" t="s">
        <v>22</v>
      </c>
      <c r="D6" s="5">
        <v>102480</v>
      </c>
      <c r="E6" s="5">
        <v>102480</v>
      </c>
      <c r="F6" s="5">
        <v>0</v>
      </c>
      <c r="G6" s="3">
        <v>25</v>
      </c>
      <c r="H6" s="4">
        <v>12</v>
      </c>
      <c r="I6" s="4">
        <v>7</v>
      </c>
      <c r="J6" s="4">
        <v>6</v>
      </c>
      <c r="K6" s="5" t="s">
        <v>16</v>
      </c>
      <c r="L6" s="5" t="s">
        <v>16</v>
      </c>
      <c r="M6" s="5" t="s">
        <v>16</v>
      </c>
    </row>
    <row r="7" spans="1:13" x14ac:dyDescent="0.2">
      <c r="A7" s="4">
        <v>1736191531</v>
      </c>
      <c r="B7" s="4" t="s">
        <v>23</v>
      </c>
      <c r="C7" s="4" t="s">
        <v>24</v>
      </c>
      <c r="D7" s="5">
        <v>12000</v>
      </c>
      <c r="E7" s="5">
        <v>0</v>
      </c>
      <c r="F7" s="5">
        <v>12000</v>
      </c>
      <c r="G7" s="3">
        <v>40</v>
      </c>
      <c r="H7" s="4">
        <v>0</v>
      </c>
      <c r="I7" s="4">
        <v>22</v>
      </c>
      <c r="J7" s="4">
        <v>18</v>
      </c>
      <c r="K7" s="5" t="s">
        <v>16</v>
      </c>
      <c r="L7" s="5" t="s">
        <v>16</v>
      </c>
      <c r="M7" s="5" t="s">
        <v>16</v>
      </c>
    </row>
    <row r="8" spans="1:13" x14ac:dyDescent="0.2">
      <c r="A8" s="4">
        <v>1736255696</v>
      </c>
      <c r="B8" s="4" t="s">
        <v>25</v>
      </c>
      <c r="C8" s="4" t="s">
        <v>26</v>
      </c>
      <c r="D8" s="5">
        <v>0</v>
      </c>
      <c r="E8" s="5">
        <v>0</v>
      </c>
      <c r="F8" s="5">
        <v>0</v>
      </c>
      <c r="G8" s="3">
        <v>46</v>
      </c>
      <c r="H8" s="4"/>
      <c r="I8" s="4"/>
      <c r="J8" s="4">
        <v>46</v>
      </c>
      <c r="K8" s="5" t="s">
        <v>16</v>
      </c>
      <c r="L8" s="5" t="s">
        <v>16</v>
      </c>
      <c r="M8" s="5" t="s">
        <v>16</v>
      </c>
    </row>
    <row r="9" spans="1:13" x14ac:dyDescent="0.2">
      <c r="A9" s="4">
        <v>1736441056</v>
      </c>
      <c r="B9" s="4" t="s">
        <v>27</v>
      </c>
      <c r="C9" s="4" t="s">
        <v>28</v>
      </c>
      <c r="D9" s="5">
        <v>11825</v>
      </c>
      <c r="E9" s="5">
        <v>11825</v>
      </c>
      <c r="F9" s="5">
        <v>0</v>
      </c>
      <c r="G9" s="3">
        <v>12</v>
      </c>
      <c r="H9" s="4"/>
      <c r="I9" s="4"/>
      <c r="J9" s="4">
        <v>12</v>
      </c>
      <c r="K9" s="5" t="s">
        <v>16</v>
      </c>
      <c r="L9" s="5" t="s">
        <v>16</v>
      </c>
      <c r="M9" s="5" t="s">
        <v>16</v>
      </c>
    </row>
    <row r="10" spans="1:13" x14ac:dyDescent="0.2">
      <c r="A10" s="4">
        <v>1736460897</v>
      </c>
      <c r="B10" s="4" t="s">
        <v>29</v>
      </c>
      <c r="C10" s="4" t="s">
        <v>30</v>
      </c>
      <c r="D10" s="5">
        <v>207000</v>
      </c>
      <c r="E10" s="5">
        <v>207000</v>
      </c>
      <c r="F10" s="5">
        <v>0</v>
      </c>
      <c r="G10" s="3">
        <v>127</v>
      </c>
      <c r="H10" s="4">
        <v>97</v>
      </c>
      <c r="I10" s="4">
        <v>0</v>
      </c>
      <c r="J10" s="4">
        <v>30</v>
      </c>
      <c r="K10" s="5" t="s">
        <v>16</v>
      </c>
      <c r="L10" s="5" t="s">
        <v>16</v>
      </c>
      <c r="M10" s="5" t="s">
        <v>16</v>
      </c>
    </row>
    <row r="11" spans="1:13" x14ac:dyDescent="0.2">
      <c r="A11" s="4">
        <v>1736506144</v>
      </c>
      <c r="B11" s="4" t="s">
        <v>31</v>
      </c>
      <c r="C11" s="4" t="s">
        <v>32</v>
      </c>
      <c r="D11" s="5">
        <v>40500</v>
      </c>
      <c r="E11" s="5">
        <v>0</v>
      </c>
      <c r="F11" s="5">
        <v>40500</v>
      </c>
      <c r="G11" s="3">
        <v>0</v>
      </c>
      <c r="H11" s="4"/>
      <c r="I11" s="4"/>
      <c r="J11" s="4"/>
      <c r="K11" s="5" t="s">
        <v>16</v>
      </c>
      <c r="L11" s="5" t="s">
        <v>16</v>
      </c>
      <c r="M11" s="5" t="s">
        <v>16</v>
      </c>
    </row>
    <row r="12" spans="1:13" x14ac:dyDescent="0.2">
      <c r="A12" s="4">
        <v>1736586056</v>
      </c>
      <c r="B12" s="4" t="s">
        <v>33</v>
      </c>
      <c r="C12" s="4" t="s">
        <v>34</v>
      </c>
      <c r="D12" s="5">
        <v>234650</v>
      </c>
      <c r="E12" s="5">
        <v>216350</v>
      </c>
      <c r="F12" s="5">
        <v>18300</v>
      </c>
      <c r="G12" s="3">
        <v>315</v>
      </c>
      <c r="H12" s="4">
        <v>131</v>
      </c>
      <c r="I12" s="4">
        <v>65</v>
      </c>
      <c r="J12" s="4">
        <v>119</v>
      </c>
      <c r="K12" s="5" t="s">
        <v>16</v>
      </c>
      <c r="L12" s="5" t="s">
        <v>16</v>
      </c>
      <c r="M12" s="5" t="s">
        <v>16</v>
      </c>
    </row>
    <row r="13" spans="1:13" x14ac:dyDescent="0.2">
      <c r="A13" s="4">
        <v>1736610899</v>
      </c>
      <c r="B13" s="4" t="s">
        <v>35</v>
      </c>
      <c r="C13" s="4" t="s">
        <v>36</v>
      </c>
      <c r="D13" s="5">
        <v>54500</v>
      </c>
      <c r="E13" s="5">
        <v>14500</v>
      </c>
      <c r="F13" s="5">
        <v>40000</v>
      </c>
      <c r="G13" s="3">
        <v>22</v>
      </c>
      <c r="H13" s="4">
        <v>13</v>
      </c>
      <c r="I13" s="4">
        <v>5</v>
      </c>
      <c r="J13" s="4">
        <v>4</v>
      </c>
      <c r="K13" s="5" t="s">
        <v>16</v>
      </c>
      <c r="L13" s="5" t="s">
        <v>16</v>
      </c>
      <c r="M13" s="5" t="s">
        <v>16</v>
      </c>
    </row>
    <row r="14" spans="1:13" x14ac:dyDescent="0.2">
      <c r="A14" s="4">
        <v>1736618593</v>
      </c>
      <c r="B14" s="4" t="s">
        <v>37</v>
      </c>
      <c r="C14" s="4" t="s">
        <v>38</v>
      </c>
      <c r="D14" s="5">
        <v>0</v>
      </c>
      <c r="E14" s="5">
        <v>0</v>
      </c>
      <c r="F14" s="5">
        <v>0</v>
      </c>
      <c r="G14" s="3">
        <v>85</v>
      </c>
      <c r="H14" s="4"/>
      <c r="I14" s="4"/>
      <c r="J14" s="4">
        <v>85</v>
      </c>
      <c r="K14" s="5" t="s">
        <v>16</v>
      </c>
      <c r="L14" s="5" t="s">
        <v>16</v>
      </c>
      <c r="M14" s="5" t="s">
        <v>16</v>
      </c>
    </row>
    <row r="15" spans="1:13" x14ac:dyDescent="0.2">
      <c r="A15" s="4">
        <v>1736622523</v>
      </c>
      <c r="B15" s="4" t="s">
        <v>39</v>
      </c>
      <c r="C15" s="4" t="s">
        <v>40</v>
      </c>
      <c r="D15" s="5">
        <v>44340</v>
      </c>
      <c r="E15" s="5">
        <v>5000</v>
      </c>
      <c r="F15" s="5">
        <v>39340</v>
      </c>
      <c r="G15" s="3">
        <v>56</v>
      </c>
      <c r="H15" s="4">
        <v>0</v>
      </c>
      <c r="I15" s="4">
        <v>0</v>
      </c>
      <c r="J15" s="4">
        <v>56</v>
      </c>
      <c r="K15" s="5" t="s">
        <v>16</v>
      </c>
      <c r="L15" s="5" t="s">
        <v>16</v>
      </c>
      <c r="M15" s="5" t="s">
        <v>16</v>
      </c>
    </row>
    <row r="16" spans="1:13" x14ac:dyDescent="0.2">
      <c r="A16" s="4">
        <v>1736624227</v>
      </c>
      <c r="B16" s="4" t="s">
        <v>41</v>
      </c>
      <c r="C16" s="4" t="s">
        <v>42</v>
      </c>
      <c r="D16" s="5">
        <v>0</v>
      </c>
      <c r="E16" s="5">
        <v>0</v>
      </c>
      <c r="F16" s="5">
        <v>0</v>
      </c>
      <c r="G16" s="3">
        <v>83</v>
      </c>
      <c r="H16" s="4"/>
      <c r="I16" s="4"/>
      <c r="J16" s="4">
        <v>83</v>
      </c>
      <c r="K16" s="5" t="s">
        <v>16</v>
      </c>
      <c r="L16" s="5" t="s">
        <v>16</v>
      </c>
      <c r="M16" s="5" t="s">
        <v>16</v>
      </c>
    </row>
    <row r="17" spans="1:13" x14ac:dyDescent="0.2">
      <c r="A17" s="4">
        <v>1736709975</v>
      </c>
      <c r="B17" s="4" t="s">
        <v>43</v>
      </c>
      <c r="C17" s="4" t="s">
        <v>24</v>
      </c>
      <c r="D17" s="5">
        <v>7000</v>
      </c>
      <c r="E17" s="5">
        <v>0</v>
      </c>
      <c r="F17" s="5">
        <v>7000</v>
      </c>
      <c r="G17" s="3">
        <v>22</v>
      </c>
      <c r="H17" s="4">
        <v>0</v>
      </c>
      <c r="I17" s="4">
        <v>0</v>
      </c>
      <c r="J17" s="4">
        <v>22</v>
      </c>
      <c r="K17" s="5" t="s">
        <v>16</v>
      </c>
      <c r="L17" s="5" t="s">
        <v>16</v>
      </c>
      <c r="M17" s="5" t="s">
        <v>16</v>
      </c>
    </row>
    <row r="18" spans="1:13" x14ac:dyDescent="0.2">
      <c r="A18" s="4">
        <v>1736713180</v>
      </c>
      <c r="B18" s="4" t="s">
        <v>44</v>
      </c>
      <c r="C18" s="4" t="s">
        <v>45</v>
      </c>
      <c r="D18" s="5">
        <v>43500</v>
      </c>
      <c r="E18" s="5">
        <v>18500</v>
      </c>
      <c r="F18" s="5">
        <v>25000</v>
      </c>
      <c r="G18" s="3">
        <v>90</v>
      </c>
      <c r="H18" s="4">
        <v>10</v>
      </c>
      <c r="I18" s="4">
        <v>80</v>
      </c>
      <c r="J18" s="4">
        <v>0</v>
      </c>
      <c r="K18" s="5" t="s">
        <v>16</v>
      </c>
      <c r="L18" s="5" t="s">
        <v>16</v>
      </c>
      <c r="M18" s="5" t="s">
        <v>16</v>
      </c>
    </row>
    <row r="19" spans="1:13" x14ac:dyDescent="0.2">
      <c r="A19" s="4">
        <v>1736755863</v>
      </c>
      <c r="B19" s="4" t="s">
        <v>46</v>
      </c>
      <c r="C19" s="4" t="s">
        <v>47</v>
      </c>
      <c r="D19" s="5">
        <v>0</v>
      </c>
      <c r="E19" s="5">
        <v>0</v>
      </c>
      <c r="F19" s="5">
        <v>0</v>
      </c>
      <c r="G19" s="3">
        <v>191</v>
      </c>
      <c r="H19" s="4">
        <v>3</v>
      </c>
      <c r="I19" s="4">
        <v>31</v>
      </c>
      <c r="J19" s="4">
        <v>157</v>
      </c>
      <c r="K19" s="5" t="s">
        <v>16</v>
      </c>
      <c r="L19" s="5" t="s">
        <v>16</v>
      </c>
      <c r="M19" s="5" t="s">
        <v>16</v>
      </c>
    </row>
    <row r="20" spans="1:13" x14ac:dyDescent="0.2">
      <c r="A20" s="4">
        <v>1736755943</v>
      </c>
      <c r="B20" s="4" t="s">
        <v>46</v>
      </c>
      <c r="C20" s="4" t="s">
        <v>34</v>
      </c>
      <c r="D20" s="5">
        <v>0</v>
      </c>
      <c r="E20" s="5">
        <v>0</v>
      </c>
      <c r="F20" s="5">
        <v>0</v>
      </c>
      <c r="G20" s="3">
        <v>30</v>
      </c>
      <c r="H20" s="4">
        <v>0</v>
      </c>
      <c r="I20" s="4">
        <v>0</v>
      </c>
      <c r="J20" s="4">
        <v>30</v>
      </c>
      <c r="K20" s="5" t="s">
        <v>16</v>
      </c>
      <c r="L20" s="5" t="s">
        <v>16</v>
      </c>
      <c r="M20" s="5" t="s">
        <v>16</v>
      </c>
    </row>
    <row r="21" spans="1:13" x14ac:dyDescent="0.2">
      <c r="A21" s="4">
        <v>1736759124</v>
      </c>
      <c r="B21" s="4" t="s">
        <v>48</v>
      </c>
      <c r="C21" s="4" t="s">
        <v>49</v>
      </c>
      <c r="D21" s="5">
        <v>20000</v>
      </c>
      <c r="E21" s="5">
        <v>10000</v>
      </c>
      <c r="F21" s="5">
        <v>10000</v>
      </c>
      <c r="G21" s="3">
        <v>88</v>
      </c>
      <c r="H21" s="4">
        <v>0</v>
      </c>
      <c r="I21" s="4">
        <v>0</v>
      </c>
      <c r="J21" s="4">
        <v>88</v>
      </c>
      <c r="K21" s="5" t="s">
        <v>16</v>
      </c>
      <c r="L21" s="5" t="s">
        <v>16</v>
      </c>
      <c r="M21" s="5" t="s">
        <v>16</v>
      </c>
    </row>
    <row r="22" spans="1:13" x14ac:dyDescent="0.2">
      <c r="A22" s="4">
        <v>1736773569</v>
      </c>
      <c r="B22" s="4" t="s">
        <v>50</v>
      </c>
      <c r="C22" s="4" t="s">
        <v>51</v>
      </c>
      <c r="D22" s="5">
        <v>226750</v>
      </c>
      <c r="E22" s="5">
        <v>156750</v>
      </c>
      <c r="F22" s="5">
        <v>70000</v>
      </c>
      <c r="G22" s="3">
        <v>293</v>
      </c>
      <c r="H22" s="4">
        <v>56</v>
      </c>
      <c r="I22" s="4">
        <v>0</v>
      </c>
      <c r="J22" s="4">
        <v>237</v>
      </c>
      <c r="K22" s="5" t="s">
        <v>16</v>
      </c>
      <c r="L22" s="5" t="s">
        <v>16</v>
      </c>
      <c r="M22" s="5" t="s">
        <v>16</v>
      </c>
    </row>
    <row r="23" spans="1:13" x14ac:dyDescent="0.2">
      <c r="A23" s="4">
        <v>1736803539</v>
      </c>
      <c r="B23" s="4" t="s">
        <v>52</v>
      </c>
      <c r="C23" s="4" t="s">
        <v>53</v>
      </c>
      <c r="D23" s="5">
        <v>0</v>
      </c>
      <c r="E23" s="5">
        <v>0</v>
      </c>
      <c r="F23" s="5">
        <v>0</v>
      </c>
      <c r="G23" s="3">
        <v>22</v>
      </c>
      <c r="H23" s="4">
        <v>5</v>
      </c>
      <c r="I23" s="4">
        <v>0</v>
      </c>
      <c r="J23" s="4">
        <v>17</v>
      </c>
      <c r="K23" s="5" t="s">
        <v>16</v>
      </c>
      <c r="L23" s="5" t="s">
        <v>16</v>
      </c>
      <c r="M23" s="5" t="s">
        <v>16</v>
      </c>
    </row>
    <row r="24" spans="1:13" x14ac:dyDescent="0.2">
      <c r="A24" s="4">
        <v>1736872013</v>
      </c>
      <c r="B24" s="4" t="s">
        <v>54</v>
      </c>
      <c r="C24" s="4" t="s">
        <v>55</v>
      </c>
      <c r="D24" s="5">
        <v>25500</v>
      </c>
      <c r="E24" s="5">
        <v>0</v>
      </c>
      <c r="F24" s="5">
        <v>25500</v>
      </c>
      <c r="G24" s="3">
        <v>143</v>
      </c>
      <c r="H24" s="4">
        <v>0</v>
      </c>
      <c r="I24" s="4">
        <v>0</v>
      </c>
      <c r="J24" s="4">
        <v>143</v>
      </c>
      <c r="K24" s="5" t="s">
        <v>16</v>
      </c>
      <c r="L24" s="5" t="s">
        <v>16</v>
      </c>
      <c r="M24" s="5" t="s">
        <v>16</v>
      </c>
    </row>
    <row r="25" spans="1:13" x14ac:dyDescent="0.2">
      <c r="A25" s="4">
        <v>1736935245</v>
      </c>
      <c r="B25" s="4" t="s">
        <v>56</v>
      </c>
      <c r="C25" s="4" t="s">
        <v>57</v>
      </c>
      <c r="D25" s="5">
        <v>8500</v>
      </c>
      <c r="E25" s="5">
        <v>0</v>
      </c>
      <c r="F25" s="5">
        <v>8500</v>
      </c>
      <c r="G25" s="3">
        <v>0</v>
      </c>
      <c r="H25" s="4">
        <v>0</v>
      </c>
      <c r="I25" s="4">
        <v>0</v>
      </c>
      <c r="J25" s="4">
        <v>0</v>
      </c>
      <c r="K25" s="5" t="s">
        <v>16</v>
      </c>
      <c r="L25" s="5" t="s">
        <v>16</v>
      </c>
      <c r="M25" s="5" t="s">
        <v>16</v>
      </c>
    </row>
    <row r="26" spans="1:13" x14ac:dyDescent="0.2">
      <c r="A26" s="4">
        <v>1736938890</v>
      </c>
      <c r="B26" s="4" t="s">
        <v>58</v>
      </c>
      <c r="C26" s="4" t="s">
        <v>59</v>
      </c>
      <c r="D26" s="5">
        <v>14280</v>
      </c>
      <c r="E26" s="5">
        <v>14280</v>
      </c>
      <c r="F26" s="5">
        <v>0</v>
      </c>
      <c r="G26" s="3">
        <v>28</v>
      </c>
      <c r="H26" s="4">
        <v>8</v>
      </c>
      <c r="I26" s="4">
        <v>15</v>
      </c>
      <c r="J26" s="4">
        <v>5</v>
      </c>
      <c r="K26" s="5" t="s">
        <v>16</v>
      </c>
      <c r="L26" s="5" t="s">
        <v>16</v>
      </c>
      <c r="M26" s="5" t="s">
        <v>16</v>
      </c>
    </row>
    <row r="27" spans="1:13" ht="15" x14ac:dyDescent="0.2">
      <c r="A27" s="1" t="s">
        <v>16</v>
      </c>
      <c r="B27" s="1" t="s">
        <v>16</v>
      </c>
      <c r="C27" s="1" t="s">
        <v>60</v>
      </c>
      <c r="D27" s="6">
        <v>1381165</v>
      </c>
      <c r="E27" s="6">
        <v>1042025</v>
      </c>
      <c r="F27" s="6">
        <v>339140</v>
      </c>
      <c r="G27" s="2">
        <v>2087</v>
      </c>
      <c r="H27" s="1">
        <v>433</v>
      </c>
      <c r="I27" s="1">
        <v>277</v>
      </c>
      <c r="J27" s="1">
        <v>1377</v>
      </c>
      <c r="K27" s="6" t="s">
        <v>16</v>
      </c>
      <c r="L27" s="6" t="s">
        <v>16</v>
      </c>
      <c r="M27" s="6" t="s">
        <v>16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showWhiteSpace="0" workbookViewId="0"/>
  </sheetViews>
  <sheetFormatPr defaultRowHeight="14.25" x14ac:dyDescent="0.2"/>
  <cols>
    <col min="1" max="1" width="30" bestFit="1" customWidth="1"/>
    <col min="2" max="2" width="42.875" bestFit="1" customWidth="1"/>
    <col min="3" max="3" width="26.375" bestFit="1" customWidth="1"/>
    <col min="4" max="13" width="30" bestFit="1" customWidth="1"/>
  </cols>
  <sheetData>
    <row r="1" spans="1:13" x14ac:dyDescent="0.2">
      <c r="A1" t="s">
        <v>61</v>
      </c>
    </row>
    <row r="2" spans="1:13" ht="1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2">
      <c r="A3" s="4">
        <v>1736148129</v>
      </c>
      <c r="B3" s="4" t="s">
        <v>62</v>
      </c>
      <c r="C3" s="4" t="s">
        <v>63</v>
      </c>
      <c r="D3" s="5">
        <v>1296860</v>
      </c>
      <c r="E3" s="5">
        <v>1256860</v>
      </c>
      <c r="F3" s="5">
        <v>40000</v>
      </c>
      <c r="G3" s="3">
        <v>230</v>
      </c>
      <c r="H3" s="4">
        <v>70</v>
      </c>
      <c r="I3" s="4">
        <v>160</v>
      </c>
      <c r="J3" s="4"/>
      <c r="K3" s="5" t="s">
        <v>16</v>
      </c>
      <c r="L3" s="5" t="s">
        <v>16</v>
      </c>
      <c r="M3" s="5" t="s">
        <v>16</v>
      </c>
    </row>
    <row r="4" spans="1:13" x14ac:dyDescent="0.2">
      <c r="A4" s="4">
        <v>1736181766</v>
      </c>
      <c r="B4" s="4" t="s">
        <v>64</v>
      </c>
      <c r="C4" s="4" t="s">
        <v>65</v>
      </c>
      <c r="D4" s="5">
        <v>952710</v>
      </c>
      <c r="E4" s="5">
        <v>886710</v>
      </c>
      <c r="F4" s="5">
        <v>66000</v>
      </c>
      <c r="G4" s="3">
        <v>351</v>
      </c>
      <c r="H4" s="4">
        <v>200</v>
      </c>
      <c r="I4" s="4">
        <v>151</v>
      </c>
      <c r="J4" s="4"/>
      <c r="K4" s="5" t="s">
        <v>16</v>
      </c>
      <c r="L4" s="5" t="s">
        <v>16</v>
      </c>
      <c r="M4" s="5" t="s">
        <v>16</v>
      </c>
    </row>
    <row r="5" spans="1:13" x14ac:dyDescent="0.2">
      <c r="A5" s="4">
        <v>1736587534</v>
      </c>
      <c r="B5" s="4" t="s">
        <v>66</v>
      </c>
      <c r="C5" s="4" t="s">
        <v>67</v>
      </c>
      <c r="D5" s="5">
        <v>41848</v>
      </c>
      <c r="E5" s="5">
        <v>34848</v>
      </c>
      <c r="F5" s="5">
        <v>7000</v>
      </c>
      <c r="G5" s="3">
        <v>53</v>
      </c>
      <c r="H5" s="4">
        <v>53</v>
      </c>
      <c r="I5" s="4">
        <v>0</v>
      </c>
      <c r="J5" s="4">
        <v>0</v>
      </c>
      <c r="K5" s="5" t="s">
        <v>16</v>
      </c>
      <c r="L5" s="5" t="s">
        <v>16</v>
      </c>
      <c r="M5" s="5" t="s">
        <v>16</v>
      </c>
    </row>
    <row r="6" spans="1:13" x14ac:dyDescent="0.2">
      <c r="A6" s="4">
        <v>1736589974</v>
      </c>
      <c r="B6" s="4" t="s">
        <v>66</v>
      </c>
      <c r="C6" s="4" t="s">
        <v>68</v>
      </c>
      <c r="D6" s="5">
        <v>71800</v>
      </c>
      <c r="E6" s="5">
        <v>71800</v>
      </c>
      <c r="F6" s="5">
        <v>0</v>
      </c>
      <c r="G6" s="3">
        <v>28</v>
      </c>
      <c r="H6" s="4">
        <v>8</v>
      </c>
      <c r="I6" s="4">
        <v>20</v>
      </c>
      <c r="J6" s="4">
        <v>0</v>
      </c>
      <c r="K6" s="5" t="s">
        <v>16</v>
      </c>
      <c r="L6" s="5" t="s">
        <v>16</v>
      </c>
      <c r="M6" s="5" t="s">
        <v>16</v>
      </c>
    </row>
    <row r="7" spans="1:13" x14ac:dyDescent="0.2">
      <c r="A7" s="4">
        <v>1736591833</v>
      </c>
      <c r="B7" s="4" t="s">
        <v>66</v>
      </c>
      <c r="C7" s="4" t="s">
        <v>69</v>
      </c>
      <c r="D7" s="5">
        <v>26480</v>
      </c>
      <c r="E7" s="5">
        <v>26480</v>
      </c>
      <c r="F7" s="5">
        <v>0</v>
      </c>
      <c r="G7" s="3">
        <v>79</v>
      </c>
      <c r="H7" s="4">
        <v>79</v>
      </c>
      <c r="I7" s="4">
        <v>0</v>
      </c>
      <c r="J7" s="4">
        <v>0</v>
      </c>
      <c r="K7" s="5" t="s">
        <v>16</v>
      </c>
      <c r="L7" s="5" t="s">
        <v>16</v>
      </c>
      <c r="M7" s="5" t="s">
        <v>16</v>
      </c>
    </row>
    <row r="8" spans="1:13" x14ac:dyDescent="0.2">
      <c r="A8" s="4">
        <v>1736592696</v>
      </c>
      <c r="B8" s="4" t="s">
        <v>66</v>
      </c>
      <c r="C8" s="4" t="s">
        <v>70</v>
      </c>
      <c r="D8" s="5">
        <v>150000</v>
      </c>
      <c r="E8" s="5">
        <v>0</v>
      </c>
      <c r="F8" s="5">
        <v>150000</v>
      </c>
      <c r="G8" s="3">
        <v>19</v>
      </c>
      <c r="H8" s="4">
        <v>19</v>
      </c>
      <c r="I8" s="4">
        <v>0</v>
      </c>
      <c r="J8" s="4">
        <v>0</v>
      </c>
      <c r="K8" s="5" t="s">
        <v>16</v>
      </c>
      <c r="L8" s="5" t="s">
        <v>16</v>
      </c>
      <c r="M8" s="5" t="s">
        <v>16</v>
      </c>
    </row>
    <row r="9" spans="1:13" x14ac:dyDescent="0.2">
      <c r="A9" s="4">
        <v>1736593605</v>
      </c>
      <c r="B9" s="4" t="s">
        <v>66</v>
      </c>
      <c r="C9" s="4" t="s">
        <v>71</v>
      </c>
      <c r="D9" s="5">
        <v>53190</v>
      </c>
      <c r="E9" s="5">
        <v>53190</v>
      </c>
      <c r="F9" s="5">
        <v>0</v>
      </c>
      <c r="G9" s="3">
        <v>16</v>
      </c>
      <c r="H9" s="4">
        <v>6</v>
      </c>
      <c r="I9" s="4">
        <v>8</v>
      </c>
      <c r="J9" s="4">
        <v>2</v>
      </c>
      <c r="K9" s="5" t="s">
        <v>16</v>
      </c>
      <c r="L9" s="5" t="s">
        <v>16</v>
      </c>
      <c r="M9" s="5" t="s">
        <v>16</v>
      </c>
    </row>
    <row r="10" spans="1:13" x14ac:dyDescent="0.2">
      <c r="A10" s="4">
        <v>1736594139</v>
      </c>
      <c r="B10" s="4" t="s">
        <v>66</v>
      </c>
      <c r="C10" s="4" t="s">
        <v>72</v>
      </c>
      <c r="D10" s="5">
        <v>0</v>
      </c>
      <c r="E10" s="5">
        <v>0</v>
      </c>
      <c r="F10" s="5">
        <v>0</v>
      </c>
      <c r="G10" s="3">
        <v>42</v>
      </c>
      <c r="H10" s="4">
        <v>8</v>
      </c>
      <c r="I10" s="4">
        <v>22</v>
      </c>
      <c r="J10" s="4">
        <v>12</v>
      </c>
      <c r="K10" s="5" t="s">
        <v>16</v>
      </c>
      <c r="L10" s="5" t="s">
        <v>16</v>
      </c>
      <c r="M10" s="5" t="s">
        <v>16</v>
      </c>
    </row>
    <row r="11" spans="1:13" x14ac:dyDescent="0.2">
      <c r="A11" s="4">
        <v>1736594802</v>
      </c>
      <c r="B11" s="4" t="s">
        <v>66</v>
      </c>
      <c r="C11" s="4" t="s">
        <v>73</v>
      </c>
      <c r="D11" s="5">
        <v>345200</v>
      </c>
      <c r="E11" s="5">
        <v>334700</v>
      </c>
      <c r="F11" s="5">
        <v>10500</v>
      </c>
      <c r="G11" s="3">
        <v>65</v>
      </c>
      <c r="H11" s="4">
        <v>65</v>
      </c>
      <c r="I11" s="4">
        <v>0</v>
      </c>
      <c r="J11" s="4">
        <v>0</v>
      </c>
      <c r="K11" s="5" t="s">
        <v>16</v>
      </c>
      <c r="L11" s="5" t="s">
        <v>16</v>
      </c>
      <c r="M11" s="5" t="s">
        <v>16</v>
      </c>
    </row>
    <row r="12" spans="1:13" x14ac:dyDescent="0.2">
      <c r="A12" s="4">
        <v>1736597031</v>
      </c>
      <c r="B12" s="4" t="s">
        <v>66</v>
      </c>
      <c r="C12" s="4" t="s">
        <v>74</v>
      </c>
      <c r="D12" s="5">
        <v>16400</v>
      </c>
      <c r="E12" s="5">
        <v>12000</v>
      </c>
      <c r="F12" s="5">
        <v>4400</v>
      </c>
      <c r="G12" s="3">
        <v>42</v>
      </c>
      <c r="H12" s="4">
        <v>0</v>
      </c>
      <c r="I12" s="4">
        <v>14</v>
      </c>
      <c r="J12" s="4">
        <v>28</v>
      </c>
      <c r="K12" s="5" t="s">
        <v>16</v>
      </c>
      <c r="L12" s="5" t="s">
        <v>16</v>
      </c>
      <c r="M12" s="5" t="s">
        <v>16</v>
      </c>
    </row>
    <row r="13" spans="1:13" x14ac:dyDescent="0.2">
      <c r="A13" s="4">
        <v>1736600727</v>
      </c>
      <c r="B13" s="4" t="s">
        <v>66</v>
      </c>
      <c r="C13" s="4" t="s">
        <v>75</v>
      </c>
      <c r="D13" s="5">
        <v>58200</v>
      </c>
      <c r="E13" s="5">
        <v>58200</v>
      </c>
      <c r="F13" s="5">
        <v>0</v>
      </c>
      <c r="G13" s="3">
        <v>26</v>
      </c>
      <c r="H13" s="4">
        <v>0</v>
      </c>
      <c r="I13" s="4">
        <v>0</v>
      </c>
      <c r="J13" s="4">
        <v>26</v>
      </c>
      <c r="K13" s="5" t="s">
        <v>16</v>
      </c>
      <c r="L13" s="5" t="s">
        <v>16</v>
      </c>
      <c r="M13" s="5" t="s">
        <v>16</v>
      </c>
    </row>
    <row r="14" spans="1:13" x14ac:dyDescent="0.2">
      <c r="A14" s="4">
        <v>1736601203</v>
      </c>
      <c r="B14" s="4" t="s">
        <v>66</v>
      </c>
      <c r="C14" s="4" t="s">
        <v>76</v>
      </c>
      <c r="D14" s="5">
        <v>30000</v>
      </c>
      <c r="E14" s="5">
        <v>30000</v>
      </c>
      <c r="F14" s="5">
        <v>0</v>
      </c>
      <c r="G14" s="3">
        <v>50</v>
      </c>
      <c r="H14" s="4">
        <v>0</v>
      </c>
      <c r="I14" s="4">
        <v>0</v>
      </c>
      <c r="J14" s="4">
        <v>50</v>
      </c>
      <c r="K14" s="5" t="s">
        <v>16</v>
      </c>
      <c r="L14" s="5" t="s">
        <v>16</v>
      </c>
      <c r="M14" s="5" t="s">
        <v>16</v>
      </c>
    </row>
    <row r="15" spans="1:13" x14ac:dyDescent="0.2">
      <c r="A15" s="4">
        <v>1736685800</v>
      </c>
      <c r="B15" s="4" t="s">
        <v>66</v>
      </c>
      <c r="C15" s="4" t="s">
        <v>77</v>
      </c>
      <c r="D15" s="5">
        <v>147576</v>
      </c>
      <c r="E15" s="5">
        <v>147576</v>
      </c>
      <c r="F15" s="5">
        <v>0</v>
      </c>
      <c r="G15" s="3">
        <v>84</v>
      </c>
      <c r="H15" s="4">
        <v>0</v>
      </c>
      <c r="I15" s="4">
        <v>84</v>
      </c>
      <c r="J15" s="4">
        <v>0</v>
      </c>
      <c r="K15" s="5" t="s">
        <v>16</v>
      </c>
      <c r="L15" s="5" t="s">
        <v>16</v>
      </c>
      <c r="M15" s="5" t="s">
        <v>16</v>
      </c>
    </row>
    <row r="16" spans="1:13" ht="15" x14ac:dyDescent="0.2">
      <c r="A16" s="1" t="s">
        <v>16</v>
      </c>
      <c r="B16" s="1" t="s">
        <v>16</v>
      </c>
      <c r="C16" s="1" t="s">
        <v>60</v>
      </c>
      <c r="D16" s="6">
        <v>3190264</v>
      </c>
      <c r="E16" s="6">
        <v>2912364</v>
      </c>
      <c r="F16" s="6">
        <v>277900</v>
      </c>
      <c r="G16" s="2">
        <v>1085</v>
      </c>
      <c r="H16" s="1">
        <v>508</v>
      </c>
      <c r="I16" s="1">
        <v>459</v>
      </c>
      <c r="J16" s="1">
        <v>118</v>
      </c>
      <c r="K16" s="6" t="s">
        <v>16</v>
      </c>
      <c r="L16" s="6" t="s">
        <v>16</v>
      </c>
      <c r="M16" s="6" t="s">
        <v>16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0"/>
  <sheetViews>
    <sheetView tabSelected="1" showWhiteSpace="0" topLeftCell="H1" zoomScale="137" zoomScaleNormal="137" workbookViewId="0">
      <selection activeCell="G43" sqref="G43"/>
    </sheetView>
  </sheetViews>
  <sheetFormatPr defaultRowHeight="14.25" x14ac:dyDescent="0.2"/>
  <cols>
    <col min="1" max="1" width="7.875" customWidth="1"/>
    <col min="2" max="2" width="30.75" customWidth="1"/>
    <col min="3" max="3" width="14.375" customWidth="1"/>
    <col min="4" max="4" width="15.875" bestFit="1" customWidth="1"/>
    <col min="5" max="5" width="15.875" customWidth="1"/>
    <col min="6" max="6" width="16.25" style="24" hidden="1" customWidth="1"/>
    <col min="7" max="7" width="16.25" customWidth="1"/>
    <col min="8" max="8" width="14.75" bestFit="1" customWidth="1"/>
    <col min="9" max="9" width="13.375" style="24" hidden="1" customWidth="1"/>
    <col min="10" max="10" width="14.375" bestFit="1" customWidth="1"/>
    <col min="11" max="11" width="6.375" customWidth="1"/>
    <col min="12" max="12" width="5.625" customWidth="1"/>
    <col min="13" max="13" width="9.875" customWidth="1"/>
    <col min="14" max="14" width="15.75" customWidth="1"/>
    <col min="15" max="15" width="5.625" customWidth="1"/>
    <col min="16" max="16" width="9.75" customWidth="1"/>
    <col min="17" max="17" width="14.125" customWidth="1"/>
    <col min="18" max="18" width="5.75" customWidth="1"/>
    <col min="19" max="19" width="10.375" customWidth="1"/>
    <col min="20" max="20" width="14.5" customWidth="1"/>
    <col min="21" max="21" width="19.75" customWidth="1"/>
    <col min="22" max="22" width="15.125" customWidth="1"/>
  </cols>
  <sheetData>
    <row r="1" spans="1:22" ht="24.75" customHeight="1" x14ac:dyDescent="0.25">
      <c r="A1" s="23" t="s">
        <v>90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25"/>
      <c r="G2" s="15">
        <v>6</v>
      </c>
      <c r="H2" s="15">
        <v>7</v>
      </c>
      <c r="I2" s="25"/>
      <c r="J2" s="15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P2" s="15">
        <v>14</v>
      </c>
      <c r="Q2" s="15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</row>
    <row r="3" spans="1:22" ht="55.5" customHeight="1" x14ac:dyDescent="0.2">
      <c r="A3" s="56" t="s">
        <v>1</v>
      </c>
      <c r="B3" s="54" t="s">
        <v>2</v>
      </c>
      <c r="C3" s="54" t="s">
        <v>3</v>
      </c>
      <c r="D3" s="54" t="s">
        <v>80</v>
      </c>
      <c r="E3" s="54" t="s">
        <v>5</v>
      </c>
      <c r="F3" s="59"/>
      <c r="G3" s="51" t="s">
        <v>78</v>
      </c>
      <c r="H3" s="54" t="s">
        <v>6</v>
      </c>
      <c r="I3" s="59">
        <v>0.95</v>
      </c>
      <c r="J3" s="51" t="s">
        <v>79</v>
      </c>
      <c r="K3" s="54" t="s">
        <v>7</v>
      </c>
      <c r="L3" s="40" t="s">
        <v>88</v>
      </c>
      <c r="M3" s="41"/>
      <c r="N3" s="42"/>
      <c r="O3" s="43" t="s">
        <v>89</v>
      </c>
      <c r="P3" s="44"/>
      <c r="Q3" s="45"/>
      <c r="R3" s="46" t="s">
        <v>87</v>
      </c>
      <c r="S3" s="47"/>
      <c r="T3" s="48"/>
      <c r="U3" s="49" t="s">
        <v>81</v>
      </c>
      <c r="V3" s="51" t="s">
        <v>82</v>
      </c>
    </row>
    <row r="4" spans="1:22" ht="90" customHeight="1" x14ac:dyDescent="0.2">
      <c r="A4" s="57"/>
      <c r="B4" s="58"/>
      <c r="C4" s="58"/>
      <c r="D4" s="58"/>
      <c r="E4" s="55"/>
      <c r="F4" s="60"/>
      <c r="G4" s="53"/>
      <c r="H4" s="55"/>
      <c r="I4" s="61"/>
      <c r="J4" s="53"/>
      <c r="K4" s="55"/>
      <c r="L4" s="16" t="s">
        <v>83</v>
      </c>
      <c r="M4" s="16" t="s">
        <v>84</v>
      </c>
      <c r="N4" s="17" t="s">
        <v>85</v>
      </c>
      <c r="O4" s="18" t="s">
        <v>83</v>
      </c>
      <c r="P4" s="18" t="s">
        <v>84</v>
      </c>
      <c r="Q4" s="20" t="s">
        <v>86</v>
      </c>
      <c r="R4" s="19" t="s">
        <v>83</v>
      </c>
      <c r="S4" s="19" t="s">
        <v>84</v>
      </c>
      <c r="T4" s="21" t="s">
        <v>85</v>
      </c>
      <c r="U4" s="50"/>
      <c r="V4" s="52"/>
    </row>
    <row r="5" spans="1:22" ht="19.5" customHeight="1" x14ac:dyDescent="0.2">
      <c r="A5" s="22">
        <v>1</v>
      </c>
      <c r="B5" s="7" t="s">
        <v>64</v>
      </c>
      <c r="C5" s="7" t="s">
        <v>65</v>
      </c>
      <c r="D5" s="10">
        <v>952710</v>
      </c>
      <c r="E5" s="10">
        <v>886710</v>
      </c>
      <c r="F5" s="26">
        <v>0.55000000000000004</v>
      </c>
      <c r="G5" s="11">
        <f>E5*F5-0.5</f>
        <v>487690.00000000006</v>
      </c>
      <c r="H5" s="10">
        <v>66000</v>
      </c>
      <c r="I5" s="26"/>
      <c r="J5" s="11">
        <f t="shared" ref="J5:J30" si="0">H5*I5</f>
        <v>0</v>
      </c>
      <c r="K5" s="12">
        <v>351</v>
      </c>
      <c r="L5" s="12">
        <v>200</v>
      </c>
      <c r="M5" s="11">
        <v>500</v>
      </c>
      <c r="N5" s="11">
        <f>L5*M5</f>
        <v>100000</v>
      </c>
      <c r="O5" s="12">
        <v>151</v>
      </c>
      <c r="P5" s="11">
        <v>300</v>
      </c>
      <c r="Q5" s="11">
        <f>O5*P5</f>
        <v>45300</v>
      </c>
      <c r="R5" s="12"/>
      <c r="S5" s="11">
        <v>150</v>
      </c>
      <c r="T5" s="11">
        <f>R5*S5</f>
        <v>0</v>
      </c>
      <c r="U5" s="11">
        <f>N5+Q5+T5</f>
        <v>145300</v>
      </c>
      <c r="V5" s="11">
        <f>SUM(G5,J5,U5)</f>
        <v>632990</v>
      </c>
    </row>
    <row r="6" spans="1:22" ht="19.5" customHeight="1" x14ac:dyDescent="0.2">
      <c r="A6" s="22">
        <v>2</v>
      </c>
      <c r="B6" s="7" t="s">
        <v>17</v>
      </c>
      <c r="C6" s="32" t="s">
        <v>18</v>
      </c>
      <c r="D6" s="33">
        <v>20000</v>
      </c>
      <c r="E6" s="33">
        <v>0</v>
      </c>
      <c r="F6" s="34">
        <f>F5</f>
        <v>0.55000000000000004</v>
      </c>
      <c r="G6" s="35">
        <f t="shared" ref="G6:G41" si="1">E6*F6</f>
        <v>0</v>
      </c>
      <c r="H6" s="10">
        <v>20000</v>
      </c>
      <c r="I6" s="31">
        <f>I3</f>
        <v>0.95</v>
      </c>
      <c r="J6" s="11">
        <f t="shared" si="0"/>
        <v>19000</v>
      </c>
      <c r="K6" s="12">
        <v>11</v>
      </c>
      <c r="L6" s="12">
        <v>0</v>
      </c>
      <c r="M6" s="11">
        <f>M5</f>
        <v>500</v>
      </c>
      <c r="N6" s="11">
        <f t="shared" ref="N6:N41" si="2">L6*M6</f>
        <v>0</v>
      </c>
      <c r="O6" s="12">
        <v>0</v>
      </c>
      <c r="P6" s="11">
        <f>P5</f>
        <v>300</v>
      </c>
      <c r="Q6" s="11">
        <f t="shared" ref="Q6:Q41" si="3">O6*P6</f>
        <v>0</v>
      </c>
      <c r="R6" s="12">
        <v>11</v>
      </c>
      <c r="S6" s="11">
        <f>S5</f>
        <v>150</v>
      </c>
      <c r="T6" s="11">
        <f t="shared" ref="T6:T41" si="4">R6*S6</f>
        <v>1650</v>
      </c>
      <c r="U6" s="11">
        <f>N6+Q6+T6</f>
        <v>1650</v>
      </c>
      <c r="V6" s="11">
        <f>SUM(G6,J6,U6)</f>
        <v>20650</v>
      </c>
    </row>
    <row r="7" spans="1:22" ht="19.5" customHeight="1" x14ac:dyDescent="0.2">
      <c r="A7" s="22">
        <v>3</v>
      </c>
      <c r="B7" s="7" t="s">
        <v>62</v>
      </c>
      <c r="C7" s="32" t="s">
        <v>63</v>
      </c>
      <c r="D7" s="33">
        <v>1296860</v>
      </c>
      <c r="E7" s="33">
        <v>1256860</v>
      </c>
      <c r="F7" s="34">
        <f>F6</f>
        <v>0.55000000000000004</v>
      </c>
      <c r="G7" s="35">
        <f t="shared" si="1"/>
        <v>691273</v>
      </c>
      <c r="H7" s="10">
        <v>40000</v>
      </c>
      <c r="I7" s="26"/>
      <c r="J7" s="11">
        <f t="shared" si="0"/>
        <v>0</v>
      </c>
      <c r="K7" s="12">
        <v>230</v>
      </c>
      <c r="L7" s="12">
        <v>70</v>
      </c>
      <c r="M7" s="11">
        <f>M6</f>
        <v>500</v>
      </c>
      <c r="N7" s="11">
        <f t="shared" si="2"/>
        <v>35000</v>
      </c>
      <c r="O7" s="12">
        <v>160</v>
      </c>
      <c r="P7" s="11">
        <f>P6</f>
        <v>300</v>
      </c>
      <c r="Q7" s="11">
        <f t="shared" si="3"/>
        <v>48000</v>
      </c>
      <c r="R7" s="12"/>
      <c r="S7" s="11">
        <f>S6</f>
        <v>150</v>
      </c>
      <c r="T7" s="11">
        <f t="shared" si="4"/>
        <v>0</v>
      </c>
      <c r="U7" s="11">
        <f>N7+Q7+T7</f>
        <v>83000</v>
      </c>
      <c r="V7" s="11">
        <f>SUM(G7,J7,U7)</f>
        <v>774273</v>
      </c>
    </row>
    <row r="8" spans="1:22" ht="19.5" customHeight="1" x14ac:dyDescent="0.2">
      <c r="A8" s="22">
        <v>4</v>
      </c>
      <c r="B8" s="7" t="s">
        <v>25</v>
      </c>
      <c r="C8" s="32" t="s">
        <v>26</v>
      </c>
      <c r="D8" s="33">
        <v>0</v>
      </c>
      <c r="E8" s="33">
        <v>0</v>
      </c>
      <c r="F8" s="34">
        <f t="shared" ref="F8:F41" si="5">F7</f>
        <v>0.55000000000000004</v>
      </c>
      <c r="G8" s="35">
        <f t="shared" si="1"/>
        <v>0</v>
      </c>
      <c r="H8" s="10">
        <v>0</v>
      </c>
      <c r="I8" s="31">
        <f>I3</f>
        <v>0.95</v>
      </c>
      <c r="J8" s="11">
        <f t="shared" si="0"/>
        <v>0</v>
      </c>
      <c r="K8" s="12">
        <v>46</v>
      </c>
      <c r="L8" s="12"/>
      <c r="M8" s="11">
        <f>M7</f>
        <v>500</v>
      </c>
      <c r="N8" s="11">
        <f t="shared" si="2"/>
        <v>0</v>
      </c>
      <c r="O8" s="12"/>
      <c r="P8" s="11">
        <f t="shared" ref="P8:P41" si="6">P7</f>
        <v>300</v>
      </c>
      <c r="Q8" s="11">
        <f t="shared" si="3"/>
        <v>0</v>
      </c>
      <c r="R8" s="12">
        <v>46</v>
      </c>
      <c r="S8" s="11">
        <f t="shared" ref="S8:S41" si="7">S7</f>
        <v>150</v>
      </c>
      <c r="T8" s="11">
        <f t="shared" si="4"/>
        <v>6900</v>
      </c>
      <c r="U8" s="11">
        <f>N8+Q8+T8</f>
        <v>6900</v>
      </c>
      <c r="V8" s="11">
        <f t="shared" ref="V8:V42" si="8">SUM(G8,J8,U8)</f>
        <v>6900</v>
      </c>
    </row>
    <row r="9" spans="1:22" ht="28.5" x14ac:dyDescent="0.2">
      <c r="A9" s="22">
        <v>5</v>
      </c>
      <c r="B9" s="7" t="s">
        <v>21</v>
      </c>
      <c r="C9" s="32" t="s">
        <v>22</v>
      </c>
      <c r="D9" s="33">
        <v>102480</v>
      </c>
      <c r="E9" s="33">
        <v>102480</v>
      </c>
      <c r="F9" s="34">
        <f t="shared" si="5"/>
        <v>0.55000000000000004</v>
      </c>
      <c r="G9" s="35">
        <f t="shared" si="1"/>
        <v>56364.000000000007</v>
      </c>
      <c r="H9" s="10">
        <v>0</v>
      </c>
      <c r="I9" s="26"/>
      <c r="J9" s="11">
        <f t="shared" si="0"/>
        <v>0</v>
      </c>
      <c r="K9" s="12">
        <v>25</v>
      </c>
      <c r="L9" s="12">
        <v>12</v>
      </c>
      <c r="M9" s="11">
        <f t="shared" ref="M9:M41" si="9">M8</f>
        <v>500</v>
      </c>
      <c r="N9" s="11">
        <f t="shared" si="2"/>
        <v>6000</v>
      </c>
      <c r="O9" s="12">
        <v>7</v>
      </c>
      <c r="P9" s="11">
        <f t="shared" si="6"/>
        <v>300</v>
      </c>
      <c r="Q9" s="11">
        <f t="shared" si="3"/>
        <v>2100</v>
      </c>
      <c r="R9" s="12">
        <v>6</v>
      </c>
      <c r="S9" s="11">
        <f t="shared" si="7"/>
        <v>150</v>
      </c>
      <c r="T9" s="11">
        <f t="shared" si="4"/>
        <v>900</v>
      </c>
      <c r="U9" s="11">
        <f>N9+Q9+T9</f>
        <v>9000</v>
      </c>
      <c r="V9" s="11">
        <f t="shared" si="8"/>
        <v>65364.000000000007</v>
      </c>
    </row>
    <row r="10" spans="1:22" ht="19.5" customHeight="1" x14ac:dyDescent="0.2">
      <c r="A10" s="22">
        <v>6</v>
      </c>
      <c r="B10" s="7" t="s">
        <v>46</v>
      </c>
      <c r="C10" s="32" t="s">
        <v>47</v>
      </c>
      <c r="D10" s="33">
        <v>0</v>
      </c>
      <c r="E10" s="33">
        <v>0</v>
      </c>
      <c r="F10" s="34">
        <f t="shared" si="5"/>
        <v>0.55000000000000004</v>
      </c>
      <c r="G10" s="35">
        <f t="shared" si="1"/>
        <v>0</v>
      </c>
      <c r="H10" s="10">
        <v>0</v>
      </c>
      <c r="I10" s="31">
        <f>I3</f>
        <v>0.95</v>
      </c>
      <c r="J10" s="11">
        <f t="shared" si="0"/>
        <v>0</v>
      </c>
      <c r="K10" s="12">
        <v>191</v>
      </c>
      <c r="L10" s="12">
        <v>3</v>
      </c>
      <c r="M10" s="11">
        <f t="shared" si="9"/>
        <v>500</v>
      </c>
      <c r="N10" s="11">
        <f t="shared" si="2"/>
        <v>1500</v>
      </c>
      <c r="O10" s="12">
        <v>31</v>
      </c>
      <c r="P10" s="11">
        <f t="shared" si="6"/>
        <v>300</v>
      </c>
      <c r="Q10" s="11">
        <f t="shared" si="3"/>
        <v>9300</v>
      </c>
      <c r="R10" s="12">
        <v>157</v>
      </c>
      <c r="S10" s="11">
        <f t="shared" si="7"/>
        <v>150</v>
      </c>
      <c r="T10" s="11">
        <f t="shared" si="4"/>
        <v>23550</v>
      </c>
      <c r="U10" s="11">
        <f t="shared" ref="U10:U41" si="10">SUM(N10,Q10,T10)</f>
        <v>34350</v>
      </c>
      <c r="V10" s="11">
        <f t="shared" si="8"/>
        <v>34350</v>
      </c>
    </row>
    <row r="11" spans="1:22" ht="19.5" customHeight="1" x14ac:dyDescent="0.2">
      <c r="A11" s="22">
        <v>7</v>
      </c>
      <c r="B11" s="7" t="s">
        <v>46</v>
      </c>
      <c r="C11" s="32" t="s">
        <v>34</v>
      </c>
      <c r="D11" s="33">
        <v>0</v>
      </c>
      <c r="E11" s="33">
        <v>0</v>
      </c>
      <c r="F11" s="34">
        <f t="shared" si="5"/>
        <v>0.55000000000000004</v>
      </c>
      <c r="G11" s="35">
        <f t="shared" si="1"/>
        <v>0</v>
      </c>
      <c r="H11" s="10">
        <v>0</v>
      </c>
      <c r="I11" s="31">
        <f>I3</f>
        <v>0.95</v>
      </c>
      <c r="J11" s="11">
        <f t="shared" si="0"/>
        <v>0</v>
      </c>
      <c r="K11" s="12">
        <v>30</v>
      </c>
      <c r="L11" s="12">
        <v>0</v>
      </c>
      <c r="M11" s="11">
        <f t="shared" si="9"/>
        <v>500</v>
      </c>
      <c r="N11" s="11">
        <f t="shared" si="2"/>
        <v>0</v>
      </c>
      <c r="O11" s="12">
        <v>0</v>
      </c>
      <c r="P11" s="11">
        <f t="shared" si="6"/>
        <v>300</v>
      </c>
      <c r="Q11" s="11">
        <f t="shared" si="3"/>
        <v>0</v>
      </c>
      <c r="R11" s="12">
        <v>30</v>
      </c>
      <c r="S11" s="11">
        <f t="shared" si="7"/>
        <v>150</v>
      </c>
      <c r="T11" s="11">
        <f t="shared" si="4"/>
        <v>4500</v>
      </c>
      <c r="U11" s="11">
        <f t="shared" si="10"/>
        <v>4500</v>
      </c>
      <c r="V11" s="11">
        <f t="shared" si="8"/>
        <v>4500</v>
      </c>
    </row>
    <row r="12" spans="1:22" ht="27.75" customHeight="1" x14ac:dyDescent="0.2">
      <c r="A12" s="22">
        <v>8</v>
      </c>
      <c r="B12" s="7" t="s">
        <v>27</v>
      </c>
      <c r="C12" s="7" t="s">
        <v>28</v>
      </c>
      <c r="D12" s="10">
        <v>11825</v>
      </c>
      <c r="E12" s="10">
        <v>11825</v>
      </c>
      <c r="F12" s="26">
        <f t="shared" si="5"/>
        <v>0.55000000000000004</v>
      </c>
      <c r="G12" s="11">
        <f>E12*F12+0.25</f>
        <v>6504.0000000000009</v>
      </c>
      <c r="H12" s="10">
        <v>0</v>
      </c>
      <c r="I12" s="26"/>
      <c r="J12" s="11">
        <f t="shared" si="0"/>
        <v>0</v>
      </c>
      <c r="K12" s="12">
        <v>12</v>
      </c>
      <c r="L12" s="12"/>
      <c r="M12" s="11">
        <f t="shared" si="9"/>
        <v>500</v>
      </c>
      <c r="N12" s="11">
        <f t="shared" si="2"/>
        <v>0</v>
      </c>
      <c r="O12" s="12"/>
      <c r="P12" s="11">
        <f t="shared" si="6"/>
        <v>300</v>
      </c>
      <c r="Q12" s="11">
        <f t="shared" si="3"/>
        <v>0</v>
      </c>
      <c r="R12" s="12">
        <v>12</v>
      </c>
      <c r="S12" s="11">
        <f t="shared" si="7"/>
        <v>150</v>
      </c>
      <c r="T12" s="11">
        <f t="shared" si="4"/>
        <v>1800</v>
      </c>
      <c r="U12" s="11">
        <f t="shared" si="10"/>
        <v>1800</v>
      </c>
      <c r="V12" s="11">
        <f t="shared" si="8"/>
        <v>8304</v>
      </c>
    </row>
    <row r="13" spans="1:22" ht="19.5" customHeight="1" x14ac:dyDescent="0.2">
      <c r="A13" s="22">
        <v>9</v>
      </c>
      <c r="B13" s="7" t="s">
        <v>33</v>
      </c>
      <c r="C13" s="7" t="s">
        <v>34</v>
      </c>
      <c r="D13" s="10">
        <v>234650</v>
      </c>
      <c r="E13" s="10">
        <v>216350</v>
      </c>
      <c r="F13" s="26">
        <f t="shared" si="5"/>
        <v>0.55000000000000004</v>
      </c>
      <c r="G13" s="11">
        <f>E13*F13+0.5</f>
        <v>118993.00000000001</v>
      </c>
      <c r="H13" s="10">
        <v>18300</v>
      </c>
      <c r="I13" s="26"/>
      <c r="J13" s="11">
        <f t="shared" si="0"/>
        <v>0</v>
      </c>
      <c r="K13" s="12">
        <v>315</v>
      </c>
      <c r="L13" s="12">
        <v>131</v>
      </c>
      <c r="M13" s="11">
        <f t="shared" si="9"/>
        <v>500</v>
      </c>
      <c r="N13" s="11">
        <f t="shared" si="2"/>
        <v>65500</v>
      </c>
      <c r="O13" s="12">
        <v>65</v>
      </c>
      <c r="P13" s="11">
        <f t="shared" si="6"/>
        <v>300</v>
      </c>
      <c r="Q13" s="11">
        <f t="shared" si="3"/>
        <v>19500</v>
      </c>
      <c r="R13" s="12">
        <v>119</v>
      </c>
      <c r="S13" s="11">
        <f t="shared" si="7"/>
        <v>150</v>
      </c>
      <c r="T13" s="11">
        <f t="shared" si="4"/>
        <v>17850</v>
      </c>
      <c r="U13" s="11">
        <f t="shared" si="10"/>
        <v>102850</v>
      </c>
      <c r="V13" s="11">
        <f t="shared" si="8"/>
        <v>221843</v>
      </c>
    </row>
    <row r="14" spans="1:22" ht="42.75" x14ac:dyDescent="0.2">
      <c r="A14" s="22">
        <v>10</v>
      </c>
      <c r="B14" s="7" t="s">
        <v>48</v>
      </c>
      <c r="C14" s="7" t="s">
        <v>49</v>
      </c>
      <c r="D14" s="10">
        <v>20000</v>
      </c>
      <c r="E14" s="10">
        <v>10000</v>
      </c>
      <c r="F14" s="26">
        <f t="shared" si="5"/>
        <v>0.55000000000000004</v>
      </c>
      <c r="G14" s="11">
        <f t="shared" si="1"/>
        <v>5500</v>
      </c>
      <c r="H14" s="10">
        <v>10000</v>
      </c>
      <c r="I14" s="26"/>
      <c r="J14" s="11">
        <f t="shared" si="0"/>
        <v>0</v>
      </c>
      <c r="K14" s="12">
        <v>88</v>
      </c>
      <c r="L14" s="12">
        <v>0</v>
      </c>
      <c r="M14" s="11">
        <f t="shared" si="9"/>
        <v>500</v>
      </c>
      <c r="N14" s="11">
        <f t="shared" si="2"/>
        <v>0</v>
      </c>
      <c r="O14" s="12">
        <v>0</v>
      </c>
      <c r="P14" s="11">
        <f t="shared" si="6"/>
        <v>300</v>
      </c>
      <c r="Q14" s="11">
        <f t="shared" si="3"/>
        <v>0</v>
      </c>
      <c r="R14" s="12">
        <v>88</v>
      </c>
      <c r="S14" s="11">
        <f t="shared" si="7"/>
        <v>150</v>
      </c>
      <c r="T14" s="11">
        <f t="shared" si="4"/>
        <v>13200</v>
      </c>
      <c r="U14" s="11">
        <f t="shared" si="10"/>
        <v>13200</v>
      </c>
      <c r="V14" s="11">
        <f t="shared" si="8"/>
        <v>18700</v>
      </c>
    </row>
    <row r="15" spans="1:22" ht="42.75" x14ac:dyDescent="0.2">
      <c r="A15" s="22">
        <v>11</v>
      </c>
      <c r="B15" s="7" t="s">
        <v>52</v>
      </c>
      <c r="C15" s="32" t="s">
        <v>53</v>
      </c>
      <c r="D15" s="33">
        <v>0</v>
      </c>
      <c r="E15" s="33">
        <v>0</v>
      </c>
      <c r="F15" s="34">
        <f t="shared" si="5"/>
        <v>0.55000000000000004</v>
      </c>
      <c r="G15" s="35">
        <f t="shared" si="1"/>
        <v>0</v>
      </c>
      <c r="H15" s="10">
        <v>0</v>
      </c>
      <c r="I15" s="31">
        <f>I3</f>
        <v>0.95</v>
      </c>
      <c r="J15" s="11">
        <f t="shared" si="0"/>
        <v>0</v>
      </c>
      <c r="K15" s="12">
        <v>22</v>
      </c>
      <c r="L15" s="12">
        <v>5</v>
      </c>
      <c r="M15" s="11">
        <f t="shared" si="9"/>
        <v>500</v>
      </c>
      <c r="N15" s="11">
        <f t="shared" si="2"/>
        <v>2500</v>
      </c>
      <c r="O15" s="12">
        <v>0</v>
      </c>
      <c r="P15" s="11">
        <f t="shared" si="6"/>
        <v>300</v>
      </c>
      <c r="Q15" s="11">
        <f t="shared" si="3"/>
        <v>0</v>
      </c>
      <c r="R15" s="12">
        <v>17</v>
      </c>
      <c r="S15" s="11">
        <f t="shared" si="7"/>
        <v>150</v>
      </c>
      <c r="T15" s="11">
        <f t="shared" si="4"/>
        <v>2550</v>
      </c>
      <c r="U15" s="11">
        <f t="shared" si="10"/>
        <v>5050</v>
      </c>
      <c r="V15" s="11">
        <f t="shared" si="8"/>
        <v>5050</v>
      </c>
    </row>
    <row r="16" spans="1:22" ht="28.5" x14ac:dyDescent="0.2">
      <c r="A16" s="22">
        <v>12</v>
      </c>
      <c r="B16" s="7" t="s">
        <v>39</v>
      </c>
      <c r="C16" s="32" t="s">
        <v>40</v>
      </c>
      <c r="D16" s="33">
        <v>44340</v>
      </c>
      <c r="E16" s="33">
        <v>5000</v>
      </c>
      <c r="F16" s="34">
        <f t="shared" si="5"/>
        <v>0.55000000000000004</v>
      </c>
      <c r="G16" s="35">
        <f t="shared" si="1"/>
        <v>2750</v>
      </c>
      <c r="H16" s="10">
        <v>39340</v>
      </c>
      <c r="I16" s="26"/>
      <c r="J16" s="11">
        <f t="shared" si="0"/>
        <v>0</v>
      </c>
      <c r="K16" s="12">
        <v>56</v>
      </c>
      <c r="L16" s="12">
        <v>0</v>
      </c>
      <c r="M16" s="11">
        <f t="shared" si="9"/>
        <v>500</v>
      </c>
      <c r="N16" s="11">
        <f t="shared" si="2"/>
        <v>0</v>
      </c>
      <c r="O16" s="12">
        <v>0</v>
      </c>
      <c r="P16" s="11">
        <f t="shared" si="6"/>
        <v>300</v>
      </c>
      <c r="Q16" s="11">
        <f t="shared" si="3"/>
        <v>0</v>
      </c>
      <c r="R16" s="12">
        <v>56</v>
      </c>
      <c r="S16" s="11">
        <f t="shared" si="7"/>
        <v>150</v>
      </c>
      <c r="T16" s="11">
        <f t="shared" si="4"/>
        <v>8400</v>
      </c>
      <c r="U16" s="11">
        <f t="shared" si="10"/>
        <v>8400</v>
      </c>
      <c r="V16" s="11">
        <f t="shared" si="8"/>
        <v>11150</v>
      </c>
    </row>
    <row r="17" spans="1:22" ht="19.5" customHeight="1" x14ac:dyDescent="0.2">
      <c r="A17" s="22">
        <v>13</v>
      </c>
      <c r="B17" s="7" t="s">
        <v>58</v>
      </c>
      <c r="C17" s="32" t="s">
        <v>59</v>
      </c>
      <c r="D17" s="33">
        <v>14280</v>
      </c>
      <c r="E17" s="33">
        <v>14280</v>
      </c>
      <c r="F17" s="34">
        <f t="shared" si="5"/>
        <v>0.55000000000000004</v>
      </c>
      <c r="G17" s="35">
        <f t="shared" si="1"/>
        <v>7854.0000000000009</v>
      </c>
      <c r="H17" s="10">
        <v>0</v>
      </c>
      <c r="I17" s="26"/>
      <c r="J17" s="11">
        <f t="shared" si="0"/>
        <v>0</v>
      </c>
      <c r="K17" s="12">
        <v>28</v>
      </c>
      <c r="L17" s="12">
        <v>8</v>
      </c>
      <c r="M17" s="11">
        <f t="shared" si="9"/>
        <v>500</v>
      </c>
      <c r="N17" s="11">
        <f t="shared" si="2"/>
        <v>4000</v>
      </c>
      <c r="O17" s="12">
        <v>15</v>
      </c>
      <c r="P17" s="11">
        <f t="shared" si="6"/>
        <v>300</v>
      </c>
      <c r="Q17" s="11">
        <f t="shared" si="3"/>
        <v>4500</v>
      </c>
      <c r="R17" s="12">
        <v>5</v>
      </c>
      <c r="S17" s="11">
        <f t="shared" si="7"/>
        <v>150</v>
      </c>
      <c r="T17" s="11">
        <f t="shared" si="4"/>
        <v>750</v>
      </c>
      <c r="U17" s="11">
        <f t="shared" si="10"/>
        <v>9250</v>
      </c>
      <c r="V17" s="11">
        <f t="shared" si="8"/>
        <v>17104</v>
      </c>
    </row>
    <row r="18" spans="1:22" ht="19.5" customHeight="1" x14ac:dyDescent="0.2">
      <c r="A18" s="22">
        <v>14</v>
      </c>
      <c r="B18" s="7" t="s">
        <v>14</v>
      </c>
      <c r="C18" s="32" t="s">
        <v>15</v>
      </c>
      <c r="D18" s="33">
        <v>63000</v>
      </c>
      <c r="E18" s="33">
        <v>40000</v>
      </c>
      <c r="F18" s="34">
        <f t="shared" si="5"/>
        <v>0.55000000000000004</v>
      </c>
      <c r="G18" s="35">
        <f t="shared" si="1"/>
        <v>22000</v>
      </c>
      <c r="H18" s="10">
        <v>23000</v>
      </c>
      <c r="I18" s="26"/>
      <c r="J18" s="11">
        <f t="shared" si="0"/>
        <v>0</v>
      </c>
      <c r="K18" s="12">
        <v>87</v>
      </c>
      <c r="L18" s="12">
        <v>16</v>
      </c>
      <c r="M18" s="11">
        <f t="shared" si="9"/>
        <v>500</v>
      </c>
      <c r="N18" s="11">
        <f t="shared" si="2"/>
        <v>8000</v>
      </c>
      <c r="O18" s="12">
        <v>52</v>
      </c>
      <c r="P18" s="11">
        <f t="shared" si="6"/>
        <v>300</v>
      </c>
      <c r="Q18" s="11">
        <f t="shared" si="3"/>
        <v>15600</v>
      </c>
      <c r="R18" s="12">
        <v>19</v>
      </c>
      <c r="S18" s="11">
        <f t="shared" si="7"/>
        <v>150</v>
      </c>
      <c r="T18" s="11">
        <f t="shared" si="4"/>
        <v>2850</v>
      </c>
      <c r="U18" s="11">
        <f t="shared" si="10"/>
        <v>26450</v>
      </c>
      <c r="V18" s="11">
        <f t="shared" si="8"/>
        <v>48450</v>
      </c>
    </row>
    <row r="19" spans="1:22" ht="19.5" customHeight="1" x14ac:dyDescent="0.2">
      <c r="A19" s="22">
        <v>15</v>
      </c>
      <c r="B19" s="7" t="s">
        <v>35</v>
      </c>
      <c r="C19" s="32" t="s">
        <v>36</v>
      </c>
      <c r="D19" s="33">
        <v>54500</v>
      </c>
      <c r="E19" s="33">
        <v>14500</v>
      </c>
      <c r="F19" s="34">
        <f t="shared" si="5"/>
        <v>0.55000000000000004</v>
      </c>
      <c r="G19" s="35">
        <f t="shared" si="1"/>
        <v>7975.0000000000009</v>
      </c>
      <c r="H19" s="10">
        <v>40000</v>
      </c>
      <c r="I19" s="26"/>
      <c r="J19" s="11">
        <f t="shared" si="0"/>
        <v>0</v>
      </c>
      <c r="K19" s="12">
        <v>22</v>
      </c>
      <c r="L19" s="12">
        <v>13</v>
      </c>
      <c r="M19" s="11">
        <f t="shared" si="9"/>
        <v>500</v>
      </c>
      <c r="N19" s="11">
        <f t="shared" si="2"/>
        <v>6500</v>
      </c>
      <c r="O19" s="12">
        <v>5</v>
      </c>
      <c r="P19" s="11">
        <f t="shared" si="6"/>
        <v>300</v>
      </c>
      <c r="Q19" s="11">
        <f t="shared" si="3"/>
        <v>1500</v>
      </c>
      <c r="R19" s="12">
        <v>4</v>
      </c>
      <c r="S19" s="11">
        <f t="shared" si="7"/>
        <v>150</v>
      </c>
      <c r="T19" s="11">
        <f t="shared" si="4"/>
        <v>600</v>
      </c>
      <c r="U19" s="11">
        <f t="shared" si="10"/>
        <v>8600</v>
      </c>
      <c r="V19" s="11">
        <f t="shared" si="8"/>
        <v>16575</v>
      </c>
    </row>
    <row r="20" spans="1:22" ht="27.75" customHeight="1" x14ac:dyDescent="0.2">
      <c r="A20" s="22">
        <v>16</v>
      </c>
      <c r="B20" s="7" t="s">
        <v>66</v>
      </c>
      <c r="C20" s="32" t="s">
        <v>67</v>
      </c>
      <c r="D20" s="33">
        <v>41848</v>
      </c>
      <c r="E20" s="33">
        <v>34848</v>
      </c>
      <c r="F20" s="34">
        <f t="shared" si="5"/>
        <v>0.55000000000000004</v>
      </c>
      <c r="G20" s="35">
        <f>E20*F20-0.4</f>
        <v>19166</v>
      </c>
      <c r="H20" s="10">
        <v>7000</v>
      </c>
      <c r="I20" s="26"/>
      <c r="J20" s="11">
        <f t="shared" si="0"/>
        <v>0</v>
      </c>
      <c r="K20" s="12">
        <v>53</v>
      </c>
      <c r="L20" s="12">
        <v>53</v>
      </c>
      <c r="M20" s="11">
        <f t="shared" si="9"/>
        <v>500</v>
      </c>
      <c r="N20" s="11">
        <f t="shared" si="2"/>
        <v>26500</v>
      </c>
      <c r="O20" s="12">
        <v>0</v>
      </c>
      <c r="P20" s="11">
        <f t="shared" si="6"/>
        <v>300</v>
      </c>
      <c r="Q20" s="11">
        <f t="shared" si="3"/>
        <v>0</v>
      </c>
      <c r="R20" s="12">
        <v>0</v>
      </c>
      <c r="S20" s="11">
        <f t="shared" si="7"/>
        <v>150</v>
      </c>
      <c r="T20" s="11">
        <f t="shared" si="4"/>
        <v>0</v>
      </c>
      <c r="U20" s="11">
        <f t="shared" si="10"/>
        <v>26500</v>
      </c>
      <c r="V20" s="11">
        <f t="shared" si="8"/>
        <v>45666</v>
      </c>
    </row>
    <row r="21" spans="1:22" ht="19.5" customHeight="1" x14ac:dyDescent="0.2">
      <c r="A21" s="22">
        <v>16</v>
      </c>
      <c r="B21" s="7" t="s">
        <v>66</v>
      </c>
      <c r="C21" s="32" t="s">
        <v>68</v>
      </c>
      <c r="D21" s="33">
        <v>71800</v>
      </c>
      <c r="E21" s="33">
        <v>71800</v>
      </c>
      <c r="F21" s="34">
        <f t="shared" si="5"/>
        <v>0.55000000000000004</v>
      </c>
      <c r="G21" s="35">
        <f t="shared" si="1"/>
        <v>39490</v>
      </c>
      <c r="H21" s="10">
        <v>0</v>
      </c>
      <c r="I21" s="26"/>
      <c r="J21" s="11">
        <f t="shared" si="0"/>
        <v>0</v>
      </c>
      <c r="K21" s="12">
        <v>28</v>
      </c>
      <c r="L21" s="12">
        <v>8</v>
      </c>
      <c r="M21" s="11">
        <f t="shared" si="9"/>
        <v>500</v>
      </c>
      <c r="N21" s="11">
        <f t="shared" si="2"/>
        <v>4000</v>
      </c>
      <c r="O21" s="12">
        <v>20</v>
      </c>
      <c r="P21" s="11">
        <f t="shared" si="6"/>
        <v>300</v>
      </c>
      <c r="Q21" s="11">
        <f t="shared" si="3"/>
        <v>6000</v>
      </c>
      <c r="R21" s="12">
        <v>0</v>
      </c>
      <c r="S21" s="11">
        <f t="shared" si="7"/>
        <v>150</v>
      </c>
      <c r="T21" s="11">
        <f t="shared" si="4"/>
        <v>0</v>
      </c>
      <c r="U21" s="11">
        <f t="shared" si="10"/>
        <v>10000</v>
      </c>
      <c r="V21" s="11">
        <f t="shared" si="8"/>
        <v>49490</v>
      </c>
    </row>
    <row r="22" spans="1:22" ht="19.5" customHeight="1" x14ac:dyDescent="0.2">
      <c r="A22" s="22">
        <v>16</v>
      </c>
      <c r="B22" s="7" t="s">
        <v>66</v>
      </c>
      <c r="C22" s="32" t="s">
        <v>69</v>
      </c>
      <c r="D22" s="33">
        <v>26480</v>
      </c>
      <c r="E22" s="33">
        <v>26480</v>
      </c>
      <c r="F22" s="34">
        <f t="shared" si="5"/>
        <v>0.55000000000000004</v>
      </c>
      <c r="G22" s="35">
        <f t="shared" si="1"/>
        <v>14564.000000000002</v>
      </c>
      <c r="H22" s="10">
        <v>0</v>
      </c>
      <c r="I22" s="26"/>
      <c r="J22" s="11">
        <f t="shared" si="0"/>
        <v>0</v>
      </c>
      <c r="K22" s="12">
        <v>79</v>
      </c>
      <c r="L22" s="12">
        <v>79</v>
      </c>
      <c r="M22" s="11">
        <f t="shared" si="9"/>
        <v>500</v>
      </c>
      <c r="N22" s="11">
        <f t="shared" si="2"/>
        <v>39500</v>
      </c>
      <c r="O22" s="12">
        <v>0</v>
      </c>
      <c r="P22" s="11">
        <f t="shared" si="6"/>
        <v>300</v>
      </c>
      <c r="Q22" s="11">
        <f t="shared" si="3"/>
        <v>0</v>
      </c>
      <c r="R22" s="12">
        <v>0</v>
      </c>
      <c r="S22" s="11">
        <f t="shared" si="7"/>
        <v>150</v>
      </c>
      <c r="T22" s="11">
        <f t="shared" si="4"/>
        <v>0</v>
      </c>
      <c r="U22" s="11">
        <f t="shared" si="10"/>
        <v>39500</v>
      </c>
      <c r="V22" s="11">
        <f t="shared" si="8"/>
        <v>54064</v>
      </c>
    </row>
    <row r="23" spans="1:22" ht="19.5" customHeight="1" x14ac:dyDescent="0.2">
      <c r="A23" s="22">
        <v>16</v>
      </c>
      <c r="B23" s="7" t="s">
        <v>66</v>
      </c>
      <c r="C23" s="32" t="s">
        <v>70</v>
      </c>
      <c r="D23" s="33">
        <v>150000</v>
      </c>
      <c r="E23" s="33">
        <v>0</v>
      </c>
      <c r="F23" s="34">
        <f t="shared" si="5"/>
        <v>0.55000000000000004</v>
      </c>
      <c r="G23" s="35">
        <f t="shared" si="1"/>
        <v>0</v>
      </c>
      <c r="H23" s="10">
        <v>150000</v>
      </c>
      <c r="I23" s="31">
        <v>0.2</v>
      </c>
      <c r="J23" s="11">
        <f t="shared" si="0"/>
        <v>30000</v>
      </c>
      <c r="K23" s="12">
        <v>19</v>
      </c>
      <c r="L23" s="12">
        <v>19</v>
      </c>
      <c r="M23" s="11">
        <f t="shared" si="9"/>
        <v>500</v>
      </c>
      <c r="N23" s="11">
        <f t="shared" si="2"/>
        <v>9500</v>
      </c>
      <c r="O23" s="12">
        <v>0</v>
      </c>
      <c r="P23" s="11">
        <f t="shared" si="6"/>
        <v>300</v>
      </c>
      <c r="Q23" s="11">
        <f t="shared" si="3"/>
        <v>0</v>
      </c>
      <c r="R23" s="12">
        <v>0</v>
      </c>
      <c r="S23" s="11">
        <f t="shared" si="7"/>
        <v>150</v>
      </c>
      <c r="T23" s="11">
        <f t="shared" si="4"/>
        <v>0</v>
      </c>
      <c r="U23" s="11">
        <f t="shared" si="10"/>
        <v>9500</v>
      </c>
      <c r="V23" s="11">
        <f t="shared" si="8"/>
        <v>39500</v>
      </c>
    </row>
    <row r="24" spans="1:22" ht="31.5" customHeight="1" x14ac:dyDescent="0.2">
      <c r="A24" s="22">
        <v>16</v>
      </c>
      <c r="B24" s="7" t="s">
        <v>66</v>
      </c>
      <c r="C24" s="32" t="s">
        <v>71</v>
      </c>
      <c r="D24" s="33">
        <v>53190</v>
      </c>
      <c r="E24" s="33">
        <v>53190</v>
      </c>
      <c r="F24" s="34">
        <f t="shared" si="5"/>
        <v>0.55000000000000004</v>
      </c>
      <c r="G24" s="35">
        <f>E24*F24+0.5</f>
        <v>29255.000000000004</v>
      </c>
      <c r="H24" s="10">
        <v>0</v>
      </c>
      <c r="I24" s="26"/>
      <c r="J24" s="11">
        <f t="shared" si="0"/>
        <v>0</v>
      </c>
      <c r="K24" s="12">
        <v>16</v>
      </c>
      <c r="L24" s="12">
        <v>6</v>
      </c>
      <c r="M24" s="11">
        <f t="shared" si="9"/>
        <v>500</v>
      </c>
      <c r="N24" s="11">
        <f t="shared" si="2"/>
        <v>3000</v>
      </c>
      <c r="O24" s="12">
        <v>8</v>
      </c>
      <c r="P24" s="11">
        <f t="shared" si="6"/>
        <v>300</v>
      </c>
      <c r="Q24" s="11">
        <f t="shared" si="3"/>
        <v>2400</v>
      </c>
      <c r="R24" s="12">
        <v>2</v>
      </c>
      <c r="S24" s="11">
        <f t="shared" si="7"/>
        <v>150</v>
      </c>
      <c r="T24" s="11">
        <f t="shared" si="4"/>
        <v>300</v>
      </c>
      <c r="U24" s="11">
        <f t="shared" si="10"/>
        <v>5700</v>
      </c>
      <c r="V24" s="11">
        <f t="shared" si="8"/>
        <v>34955</v>
      </c>
    </row>
    <row r="25" spans="1:22" ht="19.5" customHeight="1" x14ac:dyDescent="0.2">
      <c r="A25" s="22">
        <v>16</v>
      </c>
      <c r="B25" s="7" t="s">
        <v>66</v>
      </c>
      <c r="C25" s="32" t="s">
        <v>72</v>
      </c>
      <c r="D25" s="33">
        <v>0</v>
      </c>
      <c r="E25" s="33">
        <v>0</v>
      </c>
      <c r="F25" s="34">
        <f t="shared" si="5"/>
        <v>0.55000000000000004</v>
      </c>
      <c r="G25" s="35">
        <f t="shared" si="1"/>
        <v>0</v>
      </c>
      <c r="H25" s="10">
        <v>0</v>
      </c>
      <c r="I25" s="31">
        <f>I3</f>
        <v>0.95</v>
      </c>
      <c r="J25" s="11">
        <f t="shared" si="0"/>
        <v>0</v>
      </c>
      <c r="K25" s="12">
        <v>42</v>
      </c>
      <c r="L25" s="12">
        <v>8</v>
      </c>
      <c r="M25" s="11">
        <f t="shared" si="9"/>
        <v>500</v>
      </c>
      <c r="N25" s="11">
        <f t="shared" si="2"/>
        <v>4000</v>
      </c>
      <c r="O25" s="12">
        <v>22</v>
      </c>
      <c r="P25" s="11">
        <f t="shared" si="6"/>
        <v>300</v>
      </c>
      <c r="Q25" s="11">
        <f t="shared" si="3"/>
        <v>6600</v>
      </c>
      <c r="R25" s="12">
        <v>12</v>
      </c>
      <c r="S25" s="11">
        <f t="shared" si="7"/>
        <v>150</v>
      </c>
      <c r="T25" s="11">
        <f t="shared" si="4"/>
        <v>1800</v>
      </c>
      <c r="U25" s="11">
        <f t="shared" si="10"/>
        <v>12400</v>
      </c>
      <c r="V25" s="11">
        <f t="shared" si="8"/>
        <v>12400</v>
      </c>
    </row>
    <row r="26" spans="1:22" ht="19.5" customHeight="1" x14ac:dyDescent="0.2">
      <c r="A26" s="22">
        <v>16</v>
      </c>
      <c r="B26" s="7" t="s">
        <v>66</v>
      </c>
      <c r="C26" s="7" t="s">
        <v>73</v>
      </c>
      <c r="D26" s="10">
        <v>345200</v>
      </c>
      <c r="E26" s="10">
        <v>334700</v>
      </c>
      <c r="F26" s="26">
        <f t="shared" si="5"/>
        <v>0.55000000000000004</v>
      </c>
      <c r="G26" s="11">
        <f t="shared" si="1"/>
        <v>184085.00000000003</v>
      </c>
      <c r="H26" s="10">
        <v>10500</v>
      </c>
      <c r="I26" s="26"/>
      <c r="J26" s="11">
        <f t="shared" si="0"/>
        <v>0</v>
      </c>
      <c r="K26" s="12">
        <v>65</v>
      </c>
      <c r="L26" s="12">
        <v>65</v>
      </c>
      <c r="M26" s="11">
        <f t="shared" si="9"/>
        <v>500</v>
      </c>
      <c r="N26" s="11">
        <f t="shared" si="2"/>
        <v>32500</v>
      </c>
      <c r="O26" s="12">
        <v>0</v>
      </c>
      <c r="P26" s="11">
        <f t="shared" si="6"/>
        <v>300</v>
      </c>
      <c r="Q26" s="11">
        <f t="shared" si="3"/>
        <v>0</v>
      </c>
      <c r="R26" s="12">
        <v>0</v>
      </c>
      <c r="S26" s="11">
        <f t="shared" si="7"/>
        <v>150</v>
      </c>
      <c r="T26" s="11">
        <f t="shared" si="4"/>
        <v>0</v>
      </c>
      <c r="U26" s="11">
        <f t="shared" si="10"/>
        <v>32500</v>
      </c>
      <c r="V26" s="11">
        <f t="shared" si="8"/>
        <v>216585.00000000003</v>
      </c>
    </row>
    <row r="27" spans="1:22" ht="19.5" customHeight="1" x14ac:dyDescent="0.2">
      <c r="A27" s="22">
        <v>16</v>
      </c>
      <c r="B27" s="7" t="s">
        <v>66</v>
      </c>
      <c r="C27" s="7" t="s">
        <v>74</v>
      </c>
      <c r="D27" s="10">
        <v>16400</v>
      </c>
      <c r="E27" s="10">
        <v>12000</v>
      </c>
      <c r="F27" s="26">
        <f t="shared" si="5"/>
        <v>0.55000000000000004</v>
      </c>
      <c r="G27" s="11">
        <f t="shared" si="1"/>
        <v>6600.0000000000009</v>
      </c>
      <c r="H27" s="10">
        <v>4400</v>
      </c>
      <c r="I27" s="26"/>
      <c r="J27" s="11">
        <f t="shared" si="0"/>
        <v>0</v>
      </c>
      <c r="K27" s="12">
        <v>42</v>
      </c>
      <c r="L27" s="12">
        <v>0</v>
      </c>
      <c r="M27" s="11">
        <f t="shared" si="9"/>
        <v>500</v>
      </c>
      <c r="N27" s="11">
        <f t="shared" si="2"/>
        <v>0</v>
      </c>
      <c r="O27" s="12">
        <v>14</v>
      </c>
      <c r="P27" s="11">
        <f t="shared" si="6"/>
        <v>300</v>
      </c>
      <c r="Q27" s="11">
        <f t="shared" si="3"/>
        <v>4200</v>
      </c>
      <c r="R27" s="12">
        <v>28</v>
      </c>
      <c r="S27" s="11">
        <f t="shared" si="7"/>
        <v>150</v>
      </c>
      <c r="T27" s="11">
        <f t="shared" si="4"/>
        <v>4200</v>
      </c>
      <c r="U27" s="11">
        <f t="shared" si="10"/>
        <v>8400</v>
      </c>
      <c r="V27" s="11">
        <f t="shared" si="8"/>
        <v>15000</v>
      </c>
    </row>
    <row r="28" spans="1:22" ht="19.5" customHeight="1" x14ac:dyDescent="0.2">
      <c r="A28" s="22">
        <v>16</v>
      </c>
      <c r="B28" s="7" t="s">
        <v>66</v>
      </c>
      <c r="C28" s="7" t="s">
        <v>75</v>
      </c>
      <c r="D28" s="10">
        <v>58200</v>
      </c>
      <c r="E28" s="10">
        <v>58200</v>
      </c>
      <c r="F28" s="26">
        <f t="shared" si="5"/>
        <v>0.55000000000000004</v>
      </c>
      <c r="G28" s="11">
        <f t="shared" si="1"/>
        <v>32010.000000000004</v>
      </c>
      <c r="H28" s="10">
        <v>0</v>
      </c>
      <c r="I28" s="26"/>
      <c r="J28" s="11">
        <f t="shared" si="0"/>
        <v>0</v>
      </c>
      <c r="K28" s="12">
        <v>26</v>
      </c>
      <c r="L28" s="12">
        <v>0</v>
      </c>
      <c r="M28" s="11">
        <f t="shared" si="9"/>
        <v>500</v>
      </c>
      <c r="N28" s="11">
        <f t="shared" si="2"/>
        <v>0</v>
      </c>
      <c r="O28" s="12">
        <v>0</v>
      </c>
      <c r="P28" s="11">
        <f t="shared" si="6"/>
        <v>300</v>
      </c>
      <c r="Q28" s="11">
        <f t="shared" si="3"/>
        <v>0</v>
      </c>
      <c r="R28" s="12">
        <v>26</v>
      </c>
      <c r="S28" s="11">
        <f t="shared" si="7"/>
        <v>150</v>
      </c>
      <c r="T28" s="11">
        <f t="shared" si="4"/>
        <v>3900</v>
      </c>
      <c r="U28" s="11">
        <f t="shared" si="10"/>
        <v>3900</v>
      </c>
      <c r="V28" s="11">
        <f t="shared" si="8"/>
        <v>35910</v>
      </c>
    </row>
    <row r="29" spans="1:22" ht="32.25" customHeight="1" x14ac:dyDescent="0.2">
      <c r="A29" s="22">
        <v>16</v>
      </c>
      <c r="B29" s="7" t="s">
        <v>66</v>
      </c>
      <c r="C29" s="7" t="s">
        <v>76</v>
      </c>
      <c r="D29" s="10">
        <v>30000</v>
      </c>
      <c r="E29" s="10">
        <v>30000</v>
      </c>
      <c r="F29" s="26">
        <f t="shared" si="5"/>
        <v>0.55000000000000004</v>
      </c>
      <c r="G29" s="11">
        <f t="shared" si="1"/>
        <v>16500</v>
      </c>
      <c r="H29" s="10">
        <v>0</v>
      </c>
      <c r="I29" s="26"/>
      <c r="J29" s="11">
        <f t="shared" si="0"/>
        <v>0</v>
      </c>
      <c r="K29" s="12">
        <v>50</v>
      </c>
      <c r="L29" s="12">
        <v>0</v>
      </c>
      <c r="M29" s="11">
        <f t="shared" si="9"/>
        <v>500</v>
      </c>
      <c r="N29" s="11">
        <f t="shared" si="2"/>
        <v>0</v>
      </c>
      <c r="O29" s="12">
        <v>0</v>
      </c>
      <c r="P29" s="11">
        <f t="shared" si="6"/>
        <v>300</v>
      </c>
      <c r="Q29" s="11">
        <f t="shared" si="3"/>
        <v>0</v>
      </c>
      <c r="R29" s="12">
        <v>50</v>
      </c>
      <c r="S29" s="11">
        <f t="shared" si="7"/>
        <v>150</v>
      </c>
      <c r="T29" s="11">
        <f t="shared" si="4"/>
        <v>7500</v>
      </c>
      <c r="U29" s="11">
        <f t="shared" si="10"/>
        <v>7500</v>
      </c>
      <c r="V29" s="11">
        <f t="shared" si="8"/>
        <v>24000</v>
      </c>
    </row>
    <row r="30" spans="1:22" ht="19.5" customHeight="1" x14ac:dyDescent="0.2">
      <c r="A30" s="22">
        <v>16</v>
      </c>
      <c r="B30" s="7" t="s">
        <v>66</v>
      </c>
      <c r="C30" s="7" t="s">
        <v>77</v>
      </c>
      <c r="D30" s="10">
        <v>147576</v>
      </c>
      <c r="E30" s="10">
        <v>147576</v>
      </c>
      <c r="F30" s="26">
        <f t="shared" si="5"/>
        <v>0.55000000000000004</v>
      </c>
      <c r="G30" s="11">
        <f>E30*F30+0.2</f>
        <v>81167</v>
      </c>
      <c r="H30" s="10">
        <v>0</v>
      </c>
      <c r="I30" s="26"/>
      <c r="J30" s="11">
        <f t="shared" si="0"/>
        <v>0</v>
      </c>
      <c r="K30" s="12">
        <v>84</v>
      </c>
      <c r="L30" s="12">
        <v>0</v>
      </c>
      <c r="M30" s="11">
        <f t="shared" si="9"/>
        <v>500</v>
      </c>
      <c r="N30" s="11">
        <f t="shared" si="2"/>
        <v>0</v>
      </c>
      <c r="O30" s="12">
        <v>84</v>
      </c>
      <c r="P30" s="11">
        <f t="shared" si="6"/>
        <v>300</v>
      </c>
      <c r="Q30" s="11">
        <f t="shared" si="3"/>
        <v>25200</v>
      </c>
      <c r="R30" s="12">
        <v>0</v>
      </c>
      <c r="S30" s="11">
        <f t="shared" si="7"/>
        <v>150</v>
      </c>
      <c r="T30" s="11">
        <f t="shared" si="4"/>
        <v>0</v>
      </c>
      <c r="U30" s="11">
        <f t="shared" si="10"/>
        <v>25200</v>
      </c>
      <c r="V30" s="11">
        <f t="shared" si="8"/>
        <v>106367</v>
      </c>
    </row>
    <row r="31" spans="1:22" ht="32.25" customHeight="1" x14ac:dyDescent="0.2">
      <c r="A31" s="22">
        <v>17</v>
      </c>
      <c r="B31" s="7" t="s">
        <v>31</v>
      </c>
      <c r="C31" s="32" t="s">
        <v>32</v>
      </c>
      <c r="D31" s="33">
        <v>40500</v>
      </c>
      <c r="E31" s="33">
        <v>0</v>
      </c>
      <c r="F31" s="34">
        <f t="shared" si="5"/>
        <v>0.55000000000000004</v>
      </c>
      <c r="G31" s="35">
        <f t="shared" si="1"/>
        <v>0</v>
      </c>
      <c r="H31" s="10">
        <v>40500</v>
      </c>
      <c r="I31" s="31">
        <v>0.25</v>
      </c>
      <c r="J31" s="11">
        <f>H31*I31+61</f>
        <v>10186</v>
      </c>
      <c r="K31" s="12">
        <v>0</v>
      </c>
      <c r="L31" s="12"/>
      <c r="M31" s="11">
        <f t="shared" si="9"/>
        <v>500</v>
      </c>
      <c r="N31" s="11">
        <f t="shared" si="2"/>
        <v>0</v>
      </c>
      <c r="O31" s="12"/>
      <c r="P31" s="11">
        <f t="shared" si="6"/>
        <v>300</v>
      </c>
      <c r="Q31" s="11">
        <f t="shared" si="3"/>
        <v>0</v>
      </c>
      <c r="R31" s="12"/>
      <c r="S31" s="11">
        <f t="shared" si="7"/>
        <v>150</v>
      </c>
      <c r="T31" s="11">
        <f t="shared" si="4"/>
        <v>0</v>
      </c>
      <c r="U31" s="11">
        <f t="shared" si="10"/>
        <v>0</v>
      </c>
      <c r="V31" s="11">
        <f t="shared" si="8"/>
        <v>10186</v>
      </c>
    </row>
    <row r="32" spans="1:22" ht="19.5" customHeight="1" x14ac:dyDescent="0.2">
      <c r="A32" s="22">
        <v>18</v>
      </c>
      <c r="B32" s="7" t="s">
        <v>50</v>
      </c>
      <c r="C32" s="32" t="s">
        <v>51</v>
      </c>
      <c r="D32" s="33">
        <v>226750</v>
      </c>
      <c r="E32" s="33">
        <v>156750</v>
      </c>
      <c r="F32" s="34">
        <f t="shared" si="5"/>
        <v>0.55000000000000004</v>
      </c>
      <c r="G32" s="35">
        <f>E32*F32-0.5</f>
        <v>86212</v>
      </c>
      <c r="H32" s="10">
        <v>70000</v>
      </c>
      <c r="I32" s="26"/>
      <c r="J32" s="11">
        <f t="shared" ref="J32:J41" si="11">H32*I32</f>
        <v>0</v>
      </c>
      <c r="K32" s="12">
        <v>293</v>
      </c>
      <c r="L32" s="12">
        <v>56</v>
      </c>
      <c r="M32" s="11">
        <f t="shared" si="9"/>
        <v>500</v>
      </c>
      <c r="N32" s="11">
        <f t="shared" si="2"/>
        <v>28000</v>
      </c>
      <c r="O32" s="12">
        <v>0</v>
      </c>
      <c r="P32" s="11">
        <f t="shared" si="6"/>
        <v>300</v>
      </c>
      <c r="Q32" s="11">
        <f t="shared" si="3"/>
        <v>0</v>
      </c>
      <c r="R32" s="12">
        <v>237</v>
      </c>
      <c r="S32" s="11">
        <f t="shared" si="7"/>
        <v>150</v>
      </c>
      <c r="T32" s="11">
        <f t="shared" si="4"/>
        <v>35550</v>
      </c>
      <c r="U32" s="11">
        <f t="shared" si="10"/>
        <v>63550</v>
      </c>
      <c r="V32" s="11">
        <f t="shared" si="8"/>
        <v>149762</v>
      </c>
    </row>
    <row r="33" spans="1:22" ht="19.5" customHeight="1" x14ac:dyDescent="0.2">
      <c r="A33" s="22">
        <v>19</v>
      </c>
      <c r="B33" s="7" t="s">
        <v>19</v>
      </c>
      <c r="C33" s="32" t="s">
        <v>20</v>
      </c>
      <c r="D33" s="33">
        <v>245340</v>
      </c>
      <c r="E33" s="33">
        <v>245340</v>
      </c>
      <c r="F33" s="34">
        <f t="shared" si="5"/>
        <v>0.55000000000000004</v>
      </c>
      <c r="G33" s="35">
        <f t="shared" si="1"/>
        <v>134937</v>
      </c>
      <c r="H33" s="10">
        <v>0</v>
      </c>
      <c r="I33" s="26"/>
      <c r="J33" s="11">
        <f t="shared" si="11"/>
        <v>0</v>
      </c>
      <c r="K33" s="12">
        <v>271</v>
      </c>
      <c r="L33" s="12">
        <v>82</v>
      </c>
      <c r="M33" s="11">
        <f t="shared" si="9"/>
        <v>500</v>
      </c>
      <c r="N33" s="11">
        <f t="shared" si="2"/>
        <v>41000</v>
      </c>
      <c r="O33" s="12"/>
      <c r="P33" s="11">
        <f t="shared" si="6"/>
        <v>300</v>
      </c>
      <c r="Q33" s="11">
        <f t="shared" si="3"/>
        <v>0</v>
      </c>
      <c r="R33" s="12">
        <v>189</v>
      </c>
      <c r="S33" s="11">
        <f t="shared" si="7"/>
        <v>150</v>
      </c>
      <c r="T33" s="11">
        <f t="shared" si="4"/>
        <v>28350</v>
      </c>
      <c r="U33" s="11">
        <f t="shared" si="10"/>
        <v>69350</v>
      </c>
      <c r="V33" s="11">
        <f t="shared" si="8"/>
        <v>204287</v>
      </c>
    </row>
    <row r="34" spans="1:22" ht="28.5" x14ac:dyDescent="0.2">
      <c r="A34" s="22">
        <v>20</v>
      </c>
      <c r="B34" s="7" t="s">
        <v>56</v>
      </c>
      <c r="C34" s="32" t="s">
        <v>57</v>
      </c>
      <c r="D34" s="33">
        <v>8500</v>
      </c>
      <c r="E34" s="33">
        <v>0</v>
      </c>
      <c r="F34" s="34">
        <f t="shared" si="5"/>
        <v>0.55000000000000004</v>
      </c>
      <c r="G34" s="35">
        <f t="shared" si="1"/>
        <v>0</v>
      </c>
      <c r="H34" s="10">
        <v>8500</v>
      </c>
      <c r="I34" s="31">
        <f>I3</f>
        <v>0.95</v>
      </c>
      <c r="J34" s="11">
        <f t="shared" si="11"/>
        <v>8075</v>
      </c>
      <c r="K34" s="12">
        <v>0</v>
      </c>
      <c r="L34" s="12">
        <v>0</v>
      </c>
      <c r="M34" s="11">
        <f t="shared" si="9"/>
        <v>500</v>
      </c>
      <c r="N34" s="11">
        <f t="shared" si="2"/>
        <v>0</v>
      </c>
      <c r="O34" s="12">
        <v>0</v>
      </c>
      <c r="P34" s="11">
        <f t="shared" si="6"/>
        <v>300</v>
      </c>
      <c r="Q34" s="11">
        <f t="shared" si="3"/>
        <v>0</v>
      </c>
      <c r="R34" s="12">
        <v>0</v>
      </c>
      <c r="S34" s="11">
        <f t="shared" si="7"/>
        <v>150</v>
      </c>
      <c r="T34" s="11">
        <f t="shared" si="4"/>
        <v>0</v>
      </c>
      <c r="U34" s="11">
        <f t="shared" si="10"/>
        <v>0</v>
      </c>
      <c r="V34" s="11">
        <f t="shared" si="8"/>
        <v>8075</v>
      </c>
    </row>
    <row r="35" spans="1:22" ht="28.5" x14ac:dyDescent="0.2">
      <c r="A35" s="22">
        <v>21</v>
      </c>
      <c r="B35" s="7" t="s">
        <v>54</v>
      </c>
      <c r="C35" s="32" t="s">
        <v>55</v>
      </c>
      <c r="D35" s="33">
        <v>25500</v>
      </c>
      <c r="E35" s="33">
        <v>0</v>
      </c>
      <c r="F35" s="34">
        <f t="shared" si="5"/>
        <v>0.55000000000000004</v>
      </c>
      <c r="G35" s="35">
        <f t="shared" si="1"/>
        <v>0</v>
      </c>
      <c r="H35" s="10">
        <v>25500</v>
      </c>
      <c r="I35" s="31">
        <f t="shared" ref="I35:I38" si="12">I34</f>
        <v>0.95</v>
      </c>
      <c r="J35" s="11">
        <f t="shared" si="11"/>
        <v>24225</v>
      </c>
      <c r="K35" s="12">
        <v>143</v>
      </c>
      <c r="L35" s="12">
        <v>0</v>
      </c>
      <c r="M35" s="11">
        <f t="shared" si="9"/>
        <v>500</v>
      </c>
      <c r="N35" s="11">
        <f t="shared" si="2"/>
        <v>0</v>
      </c>
      <c r="O35" s="12">
        <v>0</v>
      </c>
      <c r="P35" s="11">
        <f t="shared" si="6"/>
        <v>300</v>
      </c>
      <c r="Q35" s="11">
        <f t="shared" si="3"/>
        <v>0</v>
      </c>
      <c r="R35" s="12">
        <v>143</v>
      </c>
      <c r="S35" s="11">
        <f t="shared" si="7"/>
        <v>150</v>
      </c>
      <c r="T35" s="11">
        <f t="shared" si="4"/>
        <v>21450</v>
      </c>
      <c r="U35" s="11">
        <f t="shared" si="10"/>
        <v>21450</v>
      </c>
      <c r="V35" s="11">
        <f t="shared" si="8"/>
        <v>45675</v>
      </c>
    </row>
    <row r="36" spans="1:22" ht="42.75" x14ac:dyDescent="0.2">
      <c r="A36" s="22">
        <v>22</v>
      </c>
      <c r="B36" s="7" t="s">
        <v>41</v>
      </c>
      <c r="C36" s="32" t="s">
        <v>42</v>
      </c>
      <c r="D36" s="33">
        <v>0</v>
      </c>
      <c r="E36" s="33">
        <v>0</v>
      </c>
      <c r="F36" s="34">
        <f t="shared" si="5"/>
        <v>0.55000000000000004</v>
      </c>
      <c r="G36" s="35">
        <f t="shared" si="1"/>
        <v>0</v>
      </c>
      <c r="H36" s="10">
        <v>0</v>
      </c>
      <c r="I36" s="31">
        <f t="shared" si="12"/>
        <v>0.95</v>
      </c>
      <c r="J36" s="11">
        <f t="shared" si="11"/>
        <v>0</v>
      </c>
      <c r="K36" s="12">
        <v>83</v>
      </c>
      <c r="L36" s="12"/>
      <c r="M36" s="11">
        <f t="shared" si="9"/>
        <v>500</v>
      </c>
      <c r="N36" s="11">
        <f t="shared" si="2"/>
        <v>0</v>
      </c>
      <c r="O36" s="12"/>
      <c r="P36" s="11">
        <f t="shared" si="6"/>
        <v>300</v>
      </c>
      <c r="Q36" s="11">
        <f t="shared" si="3"/>
        <v>0</v>
      </c>
      <c r="R36" s="12">
        <v>83</v>
      </c>
      <c r="S36" s="11">
        <f t="shared" si="7"/>
        <v>150</v>
      </c>
      <c r="T36" s="11">
        <f t="shared" si="4"/>
        <v>12450</v>
      </c>
      <c r="U36" s="11">
        <f t="shared" si="10"/>
        <v>12450</v>
      </c>
      <c r="V36" s="11">
        <f t="shared" si="8"/>
        <v>12450</v>
      </c>
    </row>
    <row r="37" spans="1:22" ht="42.75" x14ac:dyDescent="0.2">
      <c r="A37" s="22">
        <v>23</v>
      </c>
      <c r="B37" s="7" t="s">
        <v>37</v>
      </c>
      <c r="C37" s="32" t="s">
        <v>38</v>
      </c>
      <c r="D37" s="33">
        <v>0</v>
      </c>
      <c r="E37" s="33">
        <v>0</v>
      </c>
      <c r="F37" s="34">
        <f t="shared" si="5"/>
        <v>0.55000000000000004</v>
      </c>
      <c r="G37" s="35">
        <f t="shared" si="1"/>
        <v>0</v>
      </c>
      <c r="H37" s="10">
        <v>0</v>
      </c>
      <c r="I37" s="31">
        <f t="shared" si="12"/>
        <v>0.95</v>
      </c>
      <c r="J37" s="11">
        <f t="shared" si="11"/>
        <v>0</v>
      </c>
      <c r="K37" s="12">
        <v>85</v>
      </c>
      <c r="L37" s="12"/>
      <c r="M37" s="11">
        <f t="shared" si="9"/>
        <v>500</v>
      </c>
      <c r="N37" s="11">
        <f t="shared" si="2"/>
        <v>0</v>
      </c>
      <c r="O37" s="12"/>
      <c r="P37" s="11">
        <f t="shared" si="6"/>
        <v>300</v>
      </c>
      <c r="Q37" s="11">
        <f t="shared" si="3"/>
        <v>0</v>
      </c>
      <c r="R37" s="12">
        <v>85</v>
      </c>
      <c r="S37" s="11">
        <f t="shared" si="7"/>
        <v>150</v>
      </c>
      <c r="T37" s="11">
        <f t="shared" si="4"/>
        <v>12750</v>
      </c>
      <c r="U37" s="11">
        <f t="shared" si="10"/>
        <v>12750</v>
      </c>
      <c r="V37" s="11">
        <f t="shared" si="8"/>
        <v>12750</v>
      </c>
    </row>
    <row r="38" spans="1:22" ht="28.5" x14ac:dyDescent="0.2">
      <c r="A38" s="22">
        <v>24</v>
      </c>
      <c r="B38" s="7" t="s">
        <v>43</v>
      </c>
      <c r="C38" s="32" t="s">
        <v>24</v>
      </c>
      <c r="D38" s="33">
        <v>7000</v>
      </c>
      <c r="E38" s="33">
        <v>0</v>
      </c>
      <c r="F38" s="34">
        <f t="shared" si="5"/>
        <v>0.55000000000000004</v>
      </c>
      <c r="G38" s="35">
        <f t="shared" si="1"/>
        <v>0</v>
      </c>
      <c r="H38" s="10">
        <v>7000</v>
      </c>
      <c r="I38" s="31">
        <f t="shared" si="12"/>
        <v>0.95</v>
      </c>
      <c r="J38" s="11">
        <f t="shared" si="11"/>
        <v>6650</v>
      </c>
      <c r="K38" s="12">
        <v>22</v>
      </c>
      <c r="L38" s="12">
        <v>0</v>
      </c>
      <c r="M38" s="11">
        <f t="shared" si="9"/>
        <v>500</v>
      </c>
      <c r="N38" s="11">
        <f t="shared" si="2"/>
        <v>0</v>
      </c>
      <c r="O38" s="12">
        <v>0</v>
      </c>
      <c r="P38" s="11">
        <f t="shared" si="6"/>
        <v>300</v>
      </c>
      <c r="Q38" s="11">
        <f t="shared" si="3"/>
        <v>0</v>
      </c>
      <c r="R38" s="12">
        <v>22</v>
      </c>
      <c r="S38" s="11">
        <f t="shared" si="7"/>
        <v>150</v>
      </c>
      <c r="T38" s="11">
        <f t="shared" si="4"/>
        <v>3300</v>
      </c>
      <c r="U38" s="11">
        <f t="shared" si="10"/>
        <v>3300</v>
      </c>
      <c r="V38" s="11">
        <f t="shared" si="8"/>
        <v>9950</v>
      </c>
    </row>
    <row r="39" spans="1:22" ht="28.5" x14ac:dyDescent="0.2">
      <c r="A39" s="22">
        <v>25</v>
      </c>
      <c r="B39" s="7" t="s">
        <v>44</v>
      </c>
      <c r="C39" s="32" t="s">
        <v>45</v>
      </c>
      <c r="D39" s="33">
        <v>43500</v>
      </c>
      <c r="E39" s="33">
        <v>18500</v>
      </c>
      <c r="F39" s="34">
        <f t="shared" si="5"/>
        <v>0.55000000000000004</v>
      </c>
      <c r="G39" s="35">
        <f t="shared" si="1"/>
        <v>10175</v>
      </c>
      <c r="H39" s="10">
        <v>25000</v>
      </c>
      <c r="I39" s="26"/>
      <c r="J39" s="11">
        <f t="shared" si="11"/>
        <v>0</v>
      </c>
      <c r="K39" s="12">
        <v>90</v>
      </c>
      <c r="L39" s="12">
        <v>10</v>
      </c>
      <c r="M39" s="11">
        <f t="shared" si="9"/>
        <v>500</v>
      </c>
      <c r="N39" s="11">
        <f t="shared" si="2"/>
        <v>5000</v>
      </c>
      <c r="O39" s="12">
        <v>80</v>
      </c>
      <c r="P39" s="11">
        <f t="shared" si="6"/>
        <v>300</v>
      </c>
      <c r="Q39" s="11">
        <f t="shared" si="3"/>
        <v>24000</v>
      </c>
      <c r="R39" s="12">
        <v>0</v>
      </c>
      <c r="S39" s="11">
        <f t="shared" si="7"/>
        <v>150</v>
      </c>
      <c r="T39" s="11">
        <f t="shared" si="4"/>
        <v>0</v>
      </c>
      <c r="U39" s="11">
        <f t="shared" si="10"/>
        <v>29000</v>
      </c>
      <c r="V39" s="11">
        <f t="shared" si="8"/>
        <v>39175</v>
      </c>
    </row>
    <row r="40" spans="1:22" ht="19.5" customHeight="1" x14ac:dyDescent="0.2">
      <c r="A40" s="22">
        <v>26</v>
      </c>
      <c r="B40" s="7" t="s">
        <v>29</v>
      </c>
      <c r="C40" s="7" t="s">
        <v>30</v>
      </c>
      <c r="D40" s="10">
        <v>207000</v>
      </c>
      <c r="E40" s="10">
        <v>207000</v>
      </c>
      <c r="F40" s="26">
        <f t="shared" si="5"/>
        <v>0.55000000000000004</v>
      </c>
      <c r="G40" s="11">
        <f t="shared" si="1"/>
        <v>113850.00000000001</v>
      </c>
      <c r="H40" s="10">
        <v>0</v>
      </c>
      <c r="I40" s="26"/>
      <c r="J40" s="11">
        <f t="shared" si="11"/>
        <v>0</v>
      </c>
      <c r="K40" s="12">
        <v>127</v>
      </c>
      <c r="L40" s="12">
        <v>97</v>
      </c>
      <c r="M40" s="11">
        <f t="shared" si="9"/>
        <v>500</v>
      </c>
      <c r="N40" s="11">
        <f t="shared" si="2"/>
        <v>48500</v>
      </c>
      <c r="O40" s="12">
        <v>0</v>
      </c>
      <c r="P40" s="11">
        <f t="shared" si="6"/>
        <v>300</v>
      </c>
      <c r="Q40" s="11">
        <f t="shared" si="3"/>
        <v>0</v>
      </c>
      <c r="R40" s="12">
        <v>30</v>
      </c>
      <c r="S40" s="11">
        <f t="shared" si="7"/>
        <v>150</v>
      </c>
      <c r="T40" s="11">
        <f t="shared" si="4"/>
        <v>4500</v>
      </c>
      <c r="U40" s="11">
        <f t="shared" si="10"/>
        <v>53000</v>
      </c>
      <c r="V40" s="11">
        <f t="shared" si="8"/>
        <v>166850</v>
      </c>
    </row>
    <row r="41" spans="1:22" ht="28.5" x14ac:dyDescent="0.2">
      <c r="A41" s="22">
        <v>27</v>
      </c>
      <c r="B41" s="7" t="s">
        <v>23</v>
      </c>
      <c r="C41" s="32" t="s">
        <v>24</v>
      </c>
      <c r="D41" s="33">
        <v>12000</v>
      </c>
      <c r="E41" s="33">
        <v>0</v>
      </c>
      <c r="F41" s="34">
        <f t="shared" si="5"/>
        <v>0.55000000000000004</v>
      </c>
      <c r="G41" s="35">
        <f t="shared" si="1"/>
        <v>0</v>
      </c>
      <c r="H41" s="10">
        <v>12000</v>
      </c>
      <c r="I41" s="31">
        <f>I3</f>
        <v>0.95</v>
      </c>
      <c r="J41" s="11">
        <f t="shared" si="11"/>
        <v>11400</v>
      </c>
      <c r="K41" s="12">
        <v>40</v>
      </c>
      <c r="L41" s="12">
        <v>0</v>
      </c>
      <c r="M41" s="11">
        <f t="shared" si="9"/>
        <v>500</v>
      </c>
      <c r="N41" s="11">
        <f t="shared" si="2"/>
        <v>0</v>
      </c>
      <c r="O41" s="12">
        <v>22</v>
      </c>
      <c r="P41" s="11">
        <f t="shared" si="6"/>
        <v>300</v>
      </c>
      <c r="Q41" s="11">
        <f t="shared" si="3"/>
        <v>6600</v>
      </c>
      <c r="R41" s="12">
        <v>18</v>
      </c>
      <c r="S41" s="11">
        <f t="shared" si="7"/>
        <v>150</v>
      </c>
      <c r="T41" s="11">
        <f t="shared" si="4"/>
        <v>2700</v>
      </c>
      <c r="U41" s="11">
        <f t="shared" si="10"/>
        <v>9300</v>
      </c>
      <c r="V41" s="11">
        <f t="shared" si="8"/>
        <v>20700</v>
      </c>
    </row>
    <row r="42" spans="1:22" ht="15" x14ac:dyDescent="0.2">
      <c r="A42" s="8" t="s">
        <v>16</v>
      </c>
      <c r="B42" s="8" t="s">
        <v>60</v>
      </c>
      <c r="C42" s="8"/>
      <c r="D42" s="37">
        <f>SUM(D5:D41)</f>
        <v>4571429</v>
      </c>
      <c r="E42" s="37">
        <v>3954389</v>
      </c>
      <c r="F42" s="27"/>
      <c r="G42" s="13">
        <f>SUM(G5:G41)</f>
        <v>2174914</v>
      </c>
      <c r="H42" s="37">
        <v>617040</v>
      </c>
      <c r="I42" s="27"/>
      <c r="J42" s="13">
        <f>SUM(J5:J41)</f>
        <v>109536</v>
      </c>
      <c r="K42" s="38">
        <v>3172</v>
      </c>
      <c r="L42" s="38">
        <v>941</v>
      </c>
      <c r="M42" s="11"/>
      <c r="N42" s="14">
        <f>SUM(N5:N41)</f>
        <v>470500</v>
      </c>
      <c r="O42" s="38">
        <v>736</v>
      </c>
      <c r="P42" s="14"/>
      <c r="Q42" s="14">
        <f>SUM(Q5:Q41)</f>
        <v>220800</v>
      </c>
      <c r="R42" s="38">
        <v>1495</v>
      </c>
      <c r="S42" s="14"/>
      <c r="T42" s="14">
        <f>SUM(T5:T41)</f>
        <v>224250</v>
      </c>
      <c r="U42" s="13">
        <f>SUM(U5:U41)</f>
        <v>915550</v>
      </c>
      <c r="V42" s="36">
        <f t="shared" si="8"/>
        <v>3200000</v>
      </c>
    </row>
    <row r="43" spans="1:22" x14ac:dyDescent="0.2">
      <c r="G43" s="9"/>
      <c r="J43" s="9"/>
      <c r="N43" s="9"/>
      <c r="P43" s="9"/>
      <c r="Q43" s="9"/>
      <c r="S43" s="9"/>
      <c r="T43" s="9"/>
      <c r="U43" s="9"/>
      <c r="V43" s="9"/>
    </row>
    <row r="44" spans="1:22" x14ac:dyDescent="0.2">
      <c r="G44" s="28"/>
      <c r="J44" s="9"/>
      <c r="N44" s="9"/>
      <c r="P44" s="9"/>
      <c r="Q44" s="9"/>
      <c r="S44" s="9"/>
      <c r="T44" s="9"/>
      <c r="U44" s="9"/>
      <c r="V44" s="9"/>
    </row>
    <row r="45" spans="1:22" x14ac:dyDescent="0.2">
      <c r="G45" s="28"/>
      <c r="J45" s="9"/>
      <c r="N45" s="9"/>
      <c r="P45" s="9"/>
      <c r="Q45" s="9"/>
      <c r="T45" s="9"/>
    </row>
    <row r="50" spans="7:14" ht="15" x14ac:dyDescent="0.25">
      <c r="G50" s="30"/>
      <c r="J50" s="29"/>
      <c r="N50" s="39"/>
    </row>
  </sheetData>
  <sortState ref="A5:V40">
    <sortCondition ref="A5"/>
  </sortState>
  <mergeCells count="16">
    <mergeCell ref="G3:G4"/>
    <mergeCell ref="H3:H4"/>
    <mergeCell ref="J3:J4"/>
    <mergeCell ref="K3:K4"/>
    <mergeCell ref="A3:A4"/>
    <mergeCell ref="B3:B4"/>
    <mergeCell ref="C3:C4"/>
    <mergeCell ref="D3:D4"/>
    <mergeCell ref="E3:E4"/>
    <mergeCell ref="F3:F4"/>
    <mergeCell ref="I3:I4"/>
    <mergeCell ref="L3:N3"/>
    <mergeCell ref="O3:Q3"/>
    <mergeCell ref="R3:T3"/>
    <mergeCell ref="U3:U4"/>
    <mergeCell ref="V3:V4"/>
  </mergeCells>
  <pageMargins left="0.25" right="0.25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do 250 tis. Kč</vt:lpstr>
      <vt:lpstr>Přehled nad 250 tis. Kč</vt:lpstr>
      <vt:lpstr>Přehled</vt:lpstr>
      <vt:lpstr>Přehled!Oblast_tisku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Černohorská Věra</cp:lastModifiedBy>
  <cp:revision>0</cp:revision>
  <cp:lastPrinted>2025-02-27T13:49:46Z</cp:lastPrinted>
  <dcterms:created xsi:type="dcterms:W3CDTF">2025-02-18T14:35:13Z</dcterms:created>
  <dcterms:modified xsi:type="dcterms:W3CDTF">2025-03-04T12:25:41Z</dcterms:modified>
</cp:coreProperties>
</file>